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7"/>
  <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P:\00_sekretariat\0000. Perspektywa 2021-2027\01. Regulaminy konkursów\FEPZ.01.01-IZ.00-001_25\1. Regulamin\Zał. 3 Wzory załączników do WoD_w przygotowaniu\"/>
    </mc:Choice>
  </mc:AlternateContent>
  <xr:revisionPtr revIDLastSave="0" documentId="13_ncr:1_{0F006D9F-CD83-4893-A75F-700D0053C159}" xr6:coauthVersionLast="36" xr6:coauthVersionMax="36" xr10:uidLastSave="{00000000-0000-0000-0000-000000000000}"/>
  <bookViews>
    <workbookView xWindow="0" yWindow="0" windowWidth="28800" windowHeight="12225" xr2:uid="{58D15ACE-DA10-4E85-A5A5-9B0F3A9EBD47}"/>
  </bookViews>
  <sheets>
    <sheet name="Wskazówki i założenia analiz" sheetId="2" r:id="rId1"/>
    <sheet name="Analiza finansowa" sheetId="3" r:id="rId2"/>
    <sheet name="Przepływy pieniężne" sheetId="4" r:id="rId3"/>
    <sheet name="Stawka godzinowa" sheetId="7" r:id="rId4"/>
    <sheet name="Budżet_limity" sheetId="9" r:id="rId5"/>
    <sheet name="Budżet_limity_partner I" sheetId="11" r:id="rId6"/>
    <sheet name="Budżet_limity_partner II" sheetId="14" r:id="rId7"/>
    <sheet name="Budżet_limity_partner III" sheetId="15" r:id="rId8"/>
  </sheets>
  <definedNames>
    <definedName name="_Hlk146186479" localSheetId="4">Budżet_limity!$D$15</definedName>
    <definedName name="_Hlk146186479" localSheetId="5">'Budżet_limity_partner I'!#REF!</definedName>
    <definedName name="_Hlk146186479" localSheetId="6">'Budżet_limity_partner II'!#REF!</definedName>
    <definedName name="_Hlk146186479" localSheetId="7">'Budżet_limity_partner III'!#REF!</definedName>
    <definedName name="_xlnm.Print_Area" localSheetId="1">'Analiza finansowa'!$A$2:$P$117</definedName>
    <definedName name="_xlnm.Print_Area" localSheetId="0">'Wskazówki i założenia analiz'!$A$1:$N$101</definedName>
    <definedName name="Z_06F83AA6_2E35_484B_8E2D_89D5734D85FB_.wvu.PrintArea" localSheetId="1" hidden="1">'Analiza finansowa'!$A$30:$P$119</definedName>
    <definedName name="Z_06F83AA6_2E35_484B_8E2D_89D5734D85FB_.wvu.PrintArea" localSheetId="0" hidden="1">'Wskazówki i założenia analiz'!$A$24:$N$101</definedName>
    <definedName name="Z_06F83AA6_2E35_484B_8E2D_89D5734D85FB_.wvu.Rows" localSheetId="1" hidden="1">'Analiza finansowa'!$133:$133,'Analiza finansowa'!$137:$137</definedName>
    <definedName name="Z_67FEDF04_631E_4496_88AF_B7B4D2A8FEB3_.wvu.PrintArea" localSheetId="1" hidden="1">'Analiza finansowa'!$A$30:$P$119</definedName>
    <definedName name="Z_67FEDF04_631E_4496_88AF_B7B4D2A8FEB3_.wvu.PrintArea" localSheetId="0" hidden="1">'Wskazówki i założenia analiz'!$A$24:$N$101</definedName>
    <definedName name="Z_67FEDF04_631E_4496_88AF_B7B4D2A8FEB3_.wvu.Rows" localSheetId="1" hidden="1">'Analiza finansowa'!$133:$133,'Analiza finansowa'!$137:$137</definedName>
    <definedName name="Z_7D57006B_7535_487E_9B5F_ADCBF26ACA2C_.wvu.PrintArea" localSheetId="1" hidden="1">'Analiza finansowa'!$A$30:$P$119</definedName>
    <definedName name="Z_7D57006B_7535_487E_9B5F_ADCBF26ACA2C_.wvu.PrintArea" localSheetId="0" hidden="1">'Wskazówki i założenia analiz'!$A$24:$N$101</definedName>
    <definedName name="Z_7D57006B_7535_487E_9B5F_ADCBF26ACA2C_.wvu.Rows" localSheetId="1" hidden="1">'Analiza finansowa'!$133:$133,'Analiza finansowa'!$137:$137</definedName>
    <definedName name="Z_AE2FABA9_E734_4D4E_8B80_6FAA9A7CE613_.wvu.PrintArea" localSheetId="1" hidden="1">'Analiza finansowa'!$A$30:$P$119</definedName>
    <definedName name="Z_AE2FABA9_E734_4D4E_8B80_6FAA9A7CE613_.wvu.PrintArea" localSheetId="0" hidden="1">'Wskazówki i założenia analiz'!$A$24:$N$101</definedName>
    <definedName name="Z_AE2FABA9_E734_4D4E_8B80_6FAA9A7CE613_.wvu.Rows" localSheetId="1" hidden="1">'Analiza finansowa'!$133:$133,'Analiza finansowa'!$137:$137</definedName>
  </definedNames>
  <calcPr calcId="191029" fullPrecision="0"/>
  <customWorkbookViews>
    <customWorkbookView name="malszymanska - Widok osobisty" guid="{06F83AA6-2E35-484B-8E2D-89D5734D85FB}" mergeInterval="0" personalView="1" maximized="1" xWindow="1" yWindow="1" windowWidth="1680" windowHeight="831" tabRatio="966" activeSheetId="3" showComments="commIndAndComment"/>
    <customWorkbookView name="Użytkownik systemu Windows - Widok osobisty" guid="{67FEDF04-631E-4496-88AF-B7B4D2A8FEB3}" mergeInterval="0" personalView="1" maximized="1" windowWidth="1920" windowHeight="865" tabRatio="966" activeSheetId="2" showComments="commIndAndComment"/>
    <customWorkbookView name="aszczygielska - Widok osobisty" guid="{7D57006B-7535-487E-9B5F-ADCBF26ACA2C}" mergeInterval="0" personalView="1" maximized="1" xWindow="1" yWindow="1" windowWidth="1920" windowHeight="863" tabRatio="966" activeSheetId="2"/>
    <customWorkbookView name="asznepka - Widok osobisty" guid="{AE2FABA9-E734-4D4E-8B80-6FAA9A7CE613}" mergeInterval="0" personalView="1" maximized="1" windowWidth="1920" windowHeight="874" tabRatio="966" activeSheetId="2"/>
  </customWorkbookViews>
</workbook>
</file>

<file path=xl/calcChain.xml><?xml version="1.0" encoding="utf-8"?>
<calcChain xmlns="http://schemas.openxmlformats.org/spreadsheetml/2006/main">
  <c r="E6" i="11" l="1"/>
  <c r="E10" i="15"/>
  <c r="E6" i="15"/>
  <c r="F9" i="14"/>
  <c r="E10" i="14"/>
  <c r="E6" i="14"/>
  <c r="E10" i="11"/>
  <c r="E10" i="9"/>
  <c r="E6" i="9"/>
  <c r="G78" i="7" l="1"/>
  <c r="G88" i="7"/>
  <c r="G98" i="7"/>
  <c r="G68" i="7"/>
  <c r="E20" i="9" l="1"/>
  <c r="B10" i="11" l="1"/>
  <c r="C6" i="15"/>
  <c r="B10" i="9"/>
  <c r="I13" i="15"/>
  <c r="H13" i="15"/>
  <c r="G13" i="15"/>
  <c r="F13" i="15"/>
  <c r="E13" i="15"/>
  <c r="I12" i="15"/>
  <c r="H12" i="15"/>
  <c r="G12" i="15"/>
  <c r="F12" i="15"/>
  <c r="I11" i="15"/>
  <c r="H11" i="15"/>
  <c r="G11" i="15"/>
  <c r="F11" i="15"/>
  <c r="E11" i="15"/>
  <c r="I10" i="15"/>
  <c r="H10" i="15"/>
  <c r="G10" i="15"/>
  <c r="F10" i="15"/>
  <c r="C10" i="15"/>
  <c r="B10" i="15"/>
  <c r="I9" i="15"/>
  <c r="H9" i="15"/>
  <c r="G9" i="15"/>
  <c r="F9" i="15"/>
  <c r="E9" i="15"/>
  <c r="I8" i="15"/>
  <c r="H8" i="15"/>
  <c r="G8" i="15"/>
  <c r="F8" i="15"/>
  <c r="I7" i="15"/>
  <c r="H7" i="15"/>
  <c r="G7" i="15"/>
  <c r="F7" i="15"/>
  <c r="E7" i="15"/>
  <c r="I6" i="15"/>
  <c r="H6" i="15"/>
  <c r="G6" i="15"/>
  <c r="F6" i="15"/>
  <c r="B6" i="15"/>
  <c r="B14" i="15" s="1"/>
  <c r="C14" i="14"/>
  <c r="I13" i="14"/>
  <c r="H13" i="14"/>
  <c r="G13" i="14"/>
  <c r="F13" i="14"/>
  <c r="E13" i="14"/>
  <c r="I12" i="14"/>
  <c r="H12" i="14"/>
  <c r="G12" i="14"/>
  <c r="F12" i="14"/>
  <c r="I11" i="14"/>
  <c r="H11" i="14"/>
  <c r="G11" i="14"/>
  <c r="F11" i="14"/>
  <c r="E11" i="14"/>
  <c r="I10" i="14"/>
  <c r="H10" i="14"/>
  <c r="G10" i="14"/>
  <c r="F10" i="14"/>
  <c r="C10" i="14"/>
  <c r="B10" i="14"/>
  <c r="I9" i="14"/>
  <c r="H9" i="14"/>
  <c r="G9" i="14"/>
  <c r="E9" i="14"/>
  <c r="I8" i="14"/>
  <c r="H8" i="14"/>
  <c r="G8" i="14"/>
  <c r="F8" i="14"/>
  <c r="I7" i="14"/>
  <c r="H7" i="14"/>
  <c r="G7" i="14"/>
  <c r="F7" i="14"/>
  <c r="E7" i="14"/>
  <c r="I6" i="14"/>
  <c r="H6" i="14"/>
  <c r="G6" i="14"/>
  <c r="F6" i="14"/>
  <c r="C6" i="14"/>
  <c r="B6" i="14"/>
  <c r="B14" i="14" s="1"/>
  <c r="I13" i="11"/>
  <c r="H13" i="11"/>
  <c r="G13" i="11"/>
  <c r="F13" i="11"/>
  <c r="E13" i="11"/>
  <c r="E11" i="11"/>
  <c r="C10" i="11"/>
  <c r="C6" i="11"/>
  <c r="B6" i="11"/>
  <c r="I9" i="11"/>
  <c r="H9" i="11"/>
  <c r="G9" i="11"/>
  <c r="F8" i="11"/>
  <c r="F9" i="11"/>
  <c r="E7" i="11"/>
  <c r="E9" i="11"/>
  <c r="H13" i="9"/>
  <c r="G13" i="9"/>
  <c r="F13" i="9"/>
  <c r="E11" i="9"/>
  <c r="E13" i="9"/>
  <c r="F9" i="9"/>
  <c r="G9" i="9"/>
  <c r="H9" i="9"/>
  <c r="E7" i="9"/>
  <c r="E9" i="9"/>
  <c r="C10" i="9" l="1"/>
  <c r="C14" i="15"/>
  <c r="C6" i="9"/>
  <c r="C22" i="9" s="1"/>
  <c r="B6" i="9"/>
  <c r="B22" i="9" s="1"/>
  <c r="K20" i="4"/>
  <c r="E21" i="9" l="1"/>
  <c r="E24" i="4"/>
  <c r="E20" i="4" l="1"/>
  <c r="F20" i="4"/>
  <c r="I85" i="3"/>
  <c r="J85" i="3"/>
  <c r="I82" i="3"/>
  <c r="J82" i="3"/>
  <c r="I71" i="3"/>
  <c r="J71" i="3"/>
  <c r="I64" i="3"/>
  <c r="I62" i="3" s="1"/>
  <c r="I77" i="3" s="1"/>
  <c r="J64" i="3"/>
  <c r="J62" i="3" s="1"/>
  <c r="J77" i="3" s="1"/>
  <c r="I46" i="3"/>
  <c r="J46" i="3"/>
  <c r="I36" i="3"/>
  <c r="J36" i="3"/>
  <c r="I33" i="3"/>
  <c r="I45" i="3" s="1"/>
  <c r="J33" i="3"/>
  <c r="I27" i="3"/>
  <c r="J27" i="3"/>
  <c r="I12" i="3"/>
  <c r="I50" i="3" l="1"/>
  <c r="I53" i="3" s="1"/>
  <c r="I56" i="3" s="1"/>
  <c r="I106" i="3" s="1"/>
  <c r="I97" i="3"/>
  <c r="J45" i="3"/>
  <c r="I103" i="3"/>
  <c r="I99" i="3"/>
  <c r="I100" i="3"/>
  <c r="I101" i="3"/>
  <c r="I96" i="3"/>
  <c r="J80" i="3"/>
  <c r="J90" i="3" s="1"/>
  <c r="I80" i="3"/>
  <c r="I90" i="3" s="1"/>
  <c r="I105" i="3" l="1"/>
  <c r="H116" i="7"/>
  <c r="G115" i="7"/>
  <c r="G7" i="7"/>
  <c r="G58" i="7"/>
  <c r="H58" i="7" s="1"/>
  <c r="C24" i="4" l="1"/>
  <c r="B26" i="4" s="1"/>
  <c r="D24" i="4"/>
  <c r="F24" i="4"/>
  <c r="H24" i="4"/>
  <c r="I24" i="4"/>
  <c r="J24" i="4"/>
  <c r="K24" i="4"/>
  <c r="L24" i="4"/>
  <c r="B24" i="4"/>
  <c r="I10" i="11" l="1"/>
  <c r="I7" i="11"/>
  <c r="I8" i="11"/>
  <c r="I11" i="11"/>
  <c r="I12" i="11"/>
  <c r="H12" i="11"/>
  <c r="H11" i="11"/>
  <c r="H10" i="11"/>
  <c r="H8" i="11"/>
  <c r="H7" i="11"/>
  <c r="H6" i="11"/>
  <c r="G12" i="11"/>
  <c r="G11" i="11"/>
  <c r="G10" i="11"/>
  <c r="G8" i="11"/>
  <c r="G7" i="11"/>
  <c r="G6" i="11"/>
  <c r="F12" i="11"/>
  <c r="F11" i="11"/>
  <c r="F10" i="11"/>
  <c r="F7" i="11"/>
  <c r="F6" i="11"/>
  <c r="B14" i="11" l="1"/>
  <c r="C14" i="11"/>
  <c r="I6" i="11"/>
  <c r="H12" i="3"/>
  <c r="E18" i="9"/>
  <c r="H18" i="9"/>
  <c r="H11" i="9"/>
  <c r="H12" i="9"/>
  <c r="G11" i="9"/>
  <c r="G12" i="9"/>
  <c r="F11" i="9"/>
  <c r="F12" i="9"/>
  <c r="H7" i="9"/>
  <c r="H8" i="9"/>
  <c r="G7" i="9"/>
  <c r="G8" i="9"/>
  <c r="F8" i="9"/>
  <c r="F7" i="9"/>
  <c r="F17" i="9"/>
  <c r="F16" i="9"/>
  <c r="F15" i="9"/>
  <c r="F14" i="9"/>
  <c r="G14" i="9" l="1"/>
  <c r="G15" i="9"/>
  <c r="G16" i="9"/>
  <c r="G17" i="9"/>
  <c r="H17" i="9"/>
  <c r="E16" i="9" l="1"/>
  <c r="E15" i="9"/>
  <c r="E14" i="9"/>
  <c r="E17" i="9"/>
  <c r="H78" i="7"/>
  <c r="H98" i="7"/>
  <c r="H68" i="7"/>
  <c r="H123" i="7"/>
  <c r="H124" i="7"/>
  <c r="H125" i="7"/>
  <c r="H126" i="7"/>
  <c r="H127" i="7"/>
  <c r="H128" i="7"/>
  <c r="H129" i="7"/>
  <c r="H130" i="7"/>
  <c r="H131" i="7"/>
  <c r="H132" i="7"/>
  <c r="H133" i="7"/>
  <c r="H134" i="7"/>
  <c r="H135" i="7"/>
  <c r="H136" i="7"/>
  <c r="H137" i="7"/>
  <c r="H138" i="7"/>
  <c r="H139" i="7"/>
  <c r="H140" i="7"/>
  <c r="H114" i="7"/>
  <c r="H115" i="7"/>
  <c r="H117" i="7"/>
  <c r="H118" i="7"/>
  <c r="H119" i="7"/>
  <c r="H120" i="7"/>
  <c r="H121" i="7"/>
  <c r="H122" i="7"/>
  <c r="H60" i="2"/>
  <c r="H67" i="2"/>
  <c r="G140" i="7"/>
  <c r="I140" i="7" s="1"/>
  <c r="G139" i="7"/>
  <c r="I139" i="7" s="1"/>
  <c r="G138" i="7"/>
  <c r="I138" i="7" s="1"/>
  <c r="G137" i="7"/>
  <c r="I137" i="7" s="1"/>
  <c r="G136" i="7"/>
  <c r="I136" i="7" s="1"/>
  <c r="G135" i="7"/>
  <c r="G134" i="7"/>
  <c r="G133" i="7"/>
  <c r="I133" i="7" s="1"/>
  <c r="G132" i="7"/>
  <c r="I132" i="7" s="1"/>
  <c r="G131" i="7"/>
  <c r="I131" i="7" s="1"/>
  <c r="G130" i="7"/>
  <c r="I130" i="7" s="1"/>
  <c r="G129" i="7"/>
  <c r="I129" i="7" s="1"/>
  <c r="G128" i="7"/>
  <c r="I128" i="7" s="1"/>
  <c r="G127" i="7"/>
  <c r="G126" i="7"/>
  <c r="G125" i="7"/>
  <c r="I125" i="7" s="1"/>
  <c r="G124" i="7"/>
  <c r="I124" i="7" s="1"/>
  <c r="G123" i="7"/>
  <c r="G113" i="7"/>
  <c r="I113" i="7" s="1"/>
  <c r="G114" i="7"/>
  <c r="G116" i="7"/>
  <c r="I116" i="7" s="1"/>
  <c r="G117" i="7"/>
  <c r="G44" i="7"/>
  <c r="I44" i="7" s="1"/>
  <c r="G43" i="7"/>
  <c r="I43" i="7" s="1"/>
  <c r="G42" i="7"/>
  <c r="I42" i="7" s="1"/>
  <c r="G41" i="7"/>
  <c r="H41" i="7" s="1"/>
  <c r="G40" i="7"/>
  <c r="I40" i="7" s="1"/>
  <c r="G39" i="7"/>
  <c r="I39" i="7" s="1"/>
  <c r="G38" i="7"/>
  <c r="I38" i="7" s="1"/>
  <c r="G37" i="7"/>
  <c r="I37" i="7" s="1"/>
  <c r="H7" i="7"/>
  <c r="G8" i="7"/>
  <c r="H8" i="7" s="1"/>
  <c r="G9" i="7"/>
  <c r="H9" i="7" s="1"/>
  <c r="G10" i="7"/>
  <c r="H10" i="7" s="1"/>
  <c r="G11" i="7"/>
  <c r="H11" i="7" s="1"/>
  <c r="G12" i="7"/>
  <c r="H12" i="7" s="1"/>
  <c r="G13" i="7"/>
  <c r="H13" i="7" s="1"/>
  <c r="G14" i="7"/>
  <c r="I14" i="7" s="1"/>
  <c r="G15" i="7"/>
  <c r="H15" i="7" s="1"/>
  <c r="G16" i="7"/>
  <c r="H16" i="7" s="1"/>
  <c r="G17" i="7"/>
  <c r="H17" i="7" s="1"/>
  <c r="G18" i="7"/>
  <c r="H18" i="7" s="1"/>
  <c r="G19" i="7"/>
  <c r="I19" i="7" s="1"/>
  <c r="G20" i="7"/>
  <c r="H20" i="7" s="1"/>
  <c r="G21" i="7"/>
  <c r="H21" i="7" s="1"/>
  <c r="G22" i="7"/>
  <c r="I22" i="7" s="1"/>
  <c r="G23" i="7"/>
  <c r="I23" i="7" s="1"/>
  <c r="G24" i="7"/>
  <c r="I24" i="7" s="1"/>
  <c r="G25" i="7"/>
  <c r="I25" i="7" s="1"/>
  <c r="G26" i="7"/>
  <c r="H26" i="7" s="1"/>
  <c r="G27" i="7"/>
  <c r="I27" i="7" s="1"/>
  <c r="G28" i="7"/>
  <c r="I28" i="7" s="1"/>
  <c r="G29" i="7"/>
  <c r="I29" i="7" s="1"/>
  <c r="G30" i="7"/>
  <c r="I30" i="7" s="1"/>
  <c r="G31" i="7"/>
  <c r="I31" i="7" s="1"/>
  <c r="G32" i="7"/>
  <c r="I32" i="7" s="1"/>
  <c r="G33" i="7"/>
  <c r="I33" i="7" s="1"/>
  <c r="G34" i="7"/>
  <c r="H34" i="7" s="1"/>
  <c r="G35" i="7"/>
  <c r="I35" i="7" s="1"/>
  <c r="G36" i="7"/>
  <c r="I36" i="7" s="1"/>
  <c r="G45" i="7"/>
  <c r="I45" i="7" s="1"/>
  <c r="G46" i="7"/>
  <c r="I46" i="7" s="1"/>
  <c r="G47" i="7"/>
  <c r="I47" i="7" s="1"/>
  <c r="G48" i="7"/>
  <c r="I48" i="7" s="1"/>
  <c r="G49" i="7"/>
  <c r="I49" i="7" s="1"/>
  <c r="G50" i="7"/>
  <c r="I50" i="7" s="1"/>
  <c r="G51" i="7"/>
  <c r="I51" i="7" s="1"/>
  <c r="G52" i="7"/>
  <c r="I52" i="7" s="1"/>
  <c r="G122" i="7"/>
  <c r="I122" i="7" s="1"/>
  <c r="I88" i="7" l="1"/>
  <c r="H88" i="7"/>
  <c r="H68" i="2"/>
  <c r="H28" i="7"/>
  <c r="H27" i="7"/>
  <c r="H45" i="7"/>
  <c r="H46" i="7"/>
  <c r="H29" i="7"/>
  <c r="H38" i="7"/>
  <c r="H22" i="7"/>
  <c r="H44" i="7"/>
  <c r="H37" i="7"/>
  <c r="H36" i="7"/>
  <c r="H52" i="7"/>
  <c r="H35" i="7"/>
  <c r="H19" i="7"/>
  <c r="H51" i="7"/>
  <c r="H30" i="7"/>
  <c r="I98" i="7"/>
  <c r="H43" i="7"/>
  <c r="H50" i="7"/>
  <c r="H42" i="7"/>
  <c r="H48" i="7"/>
  <c r="H40" i="7"/>
  <c r="H32" i="7"/>
  <c r="H24" i="7"/>
  <c r="H49" i="7"/>
  <c r="H33" i="7"/>
  <c r="H25" i="7"/>
  <c r="H47" i="7"/>
  <c r="H39" i="7"/>
  <c r="H31" i="7"/>
  <c r="H23" i="7"/>
  <c r="H14" i="7"/>
  <c r="H113" i="7"/>
  <c r="I126" i="7"/>
  <c r="I134" i="7"/>
  <c r="I135" i="7"/>
  <c r="I123" i="7"/>
  <c r="I127" i="7"/>
  <c r="I115" i="7"/>
  <c r="I117" i="7"/>
  <c r="I114" i="7"/>
  <c r="I26" i="7"/>
  <c r="I41" i="7"/>
  <c r="I34" i="7"/>
  <c r="I20" i="7"/>
  <c r="I21" i="7"/>
  <c r="I58" i="7"/>
  <c r="I11" i="7"/>
  <c r="I12" i="7"/>
  <c r="I13" i="7"/>
  <c r="I8" i="7"/>
  <c r="G121" i="7" l="1"/>
  <c r="I121" i="7" s="1"/>
  <c r="G120" i="7"/>
  <c r="I120" i="7" s="1"/>
  <c r="G119" i="7"/>
  <c r="I119" i="7" s="1"/>
  <c r="G118" i="7"/>
  <c r="I118" i="7" l="1"/>
  <c r="I9" i="7"/>
  <c r="I10" i="7"/>
  <c r="I15" i="7"/>
  <c r="I16" i="7"/>
  <c r="I17" i="7"/>
  <c r="I18" i="7"/>
  <c r="G6" i="7"/>
  <c r="H6" i="7" s="1"/>
  <c r="I6" i="7" l="1"/>
  <c r="I7" i="7"/>
  <c r="I68" i="7"/>
  <c r="I78" i="7"/>
  <c r="P27" i="3"/>
  <c r="O27" i="3"/>
  <c r="N27" i="3"/>
  <c r="M27" i="3"/>
  <c r="L27" i="3"/>
  <c r="H27" i="3"/>
  <c r="G27" i="3"/>
  <c r="D27" i="3"/>
  <c r="F27" i="3"/>
  <c r="B27" i="3"/>
  <c r="P12" i="3"/>
  <c r="O12" i="3"/>
  <c r="N12" i="3"/>
  <c r="M12" i="3"/>
  <c r="L12" i="3"/>
  <c r="J12" i="3"/>
  <c r="G12" i="3"/>
  <c r="F12" i="3"/>
  <c r="C27" i="3"/>
  <c r="P36" i="3"/>
  <c r="O36" i="3"/>
  <c r="N36" i="3"/>
  <c r="M36" i="3"/>
  <c r="L36" i="3"/>
  <c r="H36" i="3"/>
  <c r="G36" i="3"/>
  <c r="F36" i="3"/>
  <c r="D36" i="3"/>
  <c r="C36" i="3"/>
  <c r="B36" i="3"/>
  <c r="P33" i="3"/>
  <c r="O33" i="3"/>
  <c r="N33" i="3"/>
  <c r="M33" i="3"/>
  <c r="L33" i="3"/>
  <c r="H33" i="3"/>
  <c r="G33" i="3"/>
  <c r="F33" i="3"/>
  <c r="D33" i="3"/>
  <c r="C33" i="3"/>
  <c r="B33" i="3"/>
  <c r="B20" i="4" l="1"/>
  <c r="C20" i="4"/>
  <c r="D20" i="4"/>
  <c r="H20" i="4"/>
  <c r="I20" i="4"/>
  <c r="J20" i="4"/>
  <c r="L20" i="4"/>
  <c r="B101" i="3"/>
  <c r="C101" i="3"/>
  <c r="D99" i="3"/>
  <c r="F100" i="3"/>
  <c r="G100" i="3"/>
  <c r="H99" i="3"/>
  <c r="J101" i="3"/>
  <c r="L100" i="3"/>
  <c r="M100" i="3"/>
  <c r="O99" i="3"/>
  <c r="P100" i="3"/>
  <c r="B45" i="3"/>
  <c r="H45" i="3"/>
  <c r="B46" i="3"/>
  <c r="C46" i="3"/>
  <c r="D46" i="3"/>
  <c r="F46" i="3"/>
  <c r="G46" i="3"/>
  <c r="H46" i="3"/>
  <c r="L46" i="3"/>
  <c r="M46" i="3"/>
  <c r="N46" i="3"/>
  <c r="O46" i="3"/>
  <c r="P46" i="3"/>
  <c r="B64" i="3"/>
  <c r="B62" i="3" s="1"/>
  <c r="C64" i="3"/>
  <c r="C62" i="3" s="1"/>
  <c r="D64" i="3"/>
  <c r="D62" i="3" s="1"/>
  <c r="F64" i="3"/>
  <c r="F62" i="3" s="1"/>
  <c r="G64" i="3"/>
  <c r="G62" i="3" s="1"/>
  <c r="H64" i="3"/>
  <c r="H62" i="3" s="1"/>
  <c r="L64" i="3"/>
  <c r="L62" i="3" s="1"/>
  <c r="M64" i="3"/>
  <c r="M62" i="3" s="1"/>
  <c r="N64" i="3"/>
  <c r="N62" i="3" s="1"/>
  <c r="O64" i="3"/>
  <c r="O62" i="3" s="1"/>
  <c r="P64" i="3"/>
  <c r="P62" i="3" s="1"/>
  <c r="B71" i="3"/>
  <c r="C71" i="3"/>
  <c r="D71" i="3"/>
  <c r="F71" i="3"/>
  <c r="G71" i="3"/>
  <c r="H71" i="3"/>
  <c r="L71" i="3"/>
  <c r="M71" i="3"/>
  <c r="N71" i="3"/>
  <c r="O71" i="3"/>
  <c r="P71" i="3"/>
  <c r="B82" i="3"/>
  <c r="C82" i="3"/>
  <c r="D82" i="3"/>
  <c r="F82" i="3"/>
  <c r="G82" i="3"/>
  <c r="H82" i="3"/>
  <c r="L82" i="3"/>
  <c r="M82" i="3"/>
  <c r="N82" i="3"/>
  <c r="O82" i="3"/>
  <c r="P82" i="3"/>
  <c r="B85" i="3"/>
  <c r="C85" i="3"/>
  <c r="D85" i="3"/>
  <c r="F85" i="3"/>
  <c r="G85" i="3"/>
  <c r="H85" i="3"/>
  <c r="L85" i="3"/>
  <c r="M85" i="3"/>
  <c r="N85" i="3"/>
  <c r="O85" i="3"/>
  <c r="P85" i="3"/>
  <c r="B99" i="3"/>
  <c r="C99" i="3"/>
  <c r="B100" i="3"/>
  <c r="C100" i="3"/>
  <c r="D100" i="3"/>
  <c r="E100" i="3"/>
  <c r="H100" i="3"/>
  <c r="E101" i="3"/>
  <c r="H101" i="3"/>
  <c r="E105" i="3"/>
  <c r="H96" i="3" l="1"/>
  <c r="O97" i="3"/>
  <c r="L96" i="3"/>
  <c r="N97" i="3"/>
  <c r="P97" i="3"/>
  <c r="O96" i="3"/>
  <c r="D97" i="3"/>
  <c r="C96" i="3"/>
  <c r="N45" i="3"/>
  <c r="N50" i="3" s="1"/>
  <c r="N53" i="3" s="1"/>
  <c r="D101" i="3"/>
  <c r="D96" i="3"/>
  <c r="B96" i="3"/>
  <c r="L97" i="3"/>
  <c r="F45" i="3"/>
  <c r="F50" i="3" s="1"/>
  <c r="F53" i="3" s="1"/>
  <c r="F56" i="3" s="1"/>
  <c r="F106" i="3" s="1"/>
  <c r="G96" i="3"/>
  <c r="F96" i="3"/>
  <c r="P96" i="3"/>
  <c r="J97" i="3"/>
  <c r="H97" i="3"/>
  <c r="C45" i="3"/>
  <c r="C50" i="3" s="1"/>
  <c r="C53" i="3" s="1"/>
  <c r="C56" i="3" s="1"/>
  <c r="J96" i="3"/>
  <c r="N99" i="3"/>
  <c r="N96" i="3"/>
  <c r="C97" i="3"/>
  <c r="N100" i="3"/>
  <c r="N101" i="3"/>
  <c r="F97" i="3"/>
  <c r="G101" i="3"/>
  <c r="G97" i="3"/>
  <c r="B97" i="3"/>
  <c r="G99" i="3"/>
  <c r="J50" i="3"/>
  <c r="J53" i="3" s="1"/>
  <c r="J56" i="3" s="1"/>
  <c r="D45" i="3"/>
  <c r="D50" i="3" s="1"/>
  <c r="D53" i="3" s="1"/>
  <c r="D56" i="3" s="1"/>
  <c r="O101" i="3"/>
  <c r="J100" i="3"/>
  <c r="J99" i="3"/>
  <c r="O45" i="3"/>
  <c r="O50" i="3" s="1"/>
  <c r="O53" i="3" s="1"/>
  <c r="O56" i="3" s="1"/>
  <c r="M97" i="3"/>
  <c r="O100" i="3"/>
  <c r="B50" i="3"/>
  <c r="B53" i="3" s="1"/>
  <c r="B56" i="3" s="1"/>
  <c r="B106" i="3" s="1"/>
  <c r="M96" i="3"/>
  <c r="P99" i="3"/>
  <c r="L99" i="3"/>
  <c r="F99" i="3"/>
  <c r="M99" i="3"/>
  <c r="H50" i="3"/>
  <c r="H53" i="3" s="1"/>
  <c r="H56" i="3" s="1"/>
  <c r="M45" i="3"/>
  <c r="M50" i="3" s="1"/>
  <c r="M53" i="3" s="1"/>
  <c r="G45" i="3"/>
  <c r="G50" i="3" s="1"/>
  <c r="G53" i="3" s="1"/>
  <c r="P45" i="3"/>
  <c r="P50" i="3" s="1"/>
  <c r="P53" i="3" s="1"/>
  <c r="L45" i="3"/>
  <c r="L50" i="3" s="1"/>
  <c r="L53" i="3" s="1"/>
  <c r="L80" i="3"/>
  <c r="L90" i="3" s="1"/>
  <c r="P77" i="3"/>
  <c r="P103" i="3" s="1"/>
  <c r="F77" i="3"/>
  <c r="F103" i="3" s="1"/>
  <c r="L101" i="3"/>
  <c r="M80" i="3"/>
  <c r="M90" i="3" s="1"/>
  <c r="B80" i="3"/>
  <c r="B90" i="3" s="1"/>
  <c r="G77" i="3"/>
  <c r="G103" i="3" s="1"/>
  <c r="O80" i="3"/>
  <c r="O90" i="3" s="1"/>
  <c r="D80" i="3"/>
  <c r="D90" i="3" s="1"/>
  <c r="O77" i="3"/>
  <c r="O103" i="3" s="1"/>
  <c r="J103" i="3"/>
  <c r="D77" i="3"/>
  <c r="D103" i="3" s="1"/>
  <c r="P80" i="3"/>
  <c r="P90" i="3" s="1"/>
  <c r="F80" i="3"/>
  <c r="F90" i="3" s="1"/>
  <c r="L77" i="3"/>
  <c r="L103" i="3" s="1"/>
  <c r="P101" i="3"/>
  <c r="G80" i="3"/>
  <c r="G90" i="3" s="1"/>
  <c r="M77" i="3"/>
  <c r="M103" i="3" s="1"/>
  <c r="B77" i="3"/>
  <c r="B103" i="3" s="1"/>
  <c r="M101" i="3"/>
  <c r="N80" i="3"/>
  <c r="N90" i="3" s="1"/>
  <c r="H80" i="3"/>
  <c r="H90" i="3" s="1"/>
  <c r="C80" i="3"/>
  <c r="C90" i="3" s="1"/>
  <c r="N77" i="3"/>
  <c r="N103" i="3" s="1"/>
  <c r="H77" i="3"/>
  <c r="H103" i="3" s="1"/>
  <c r="C77" i="3"/>
  <c r="C103" i="3" s="1"/>
  <c r="F101" i="3"/>
  <c r="N56" i="3" l="1"/>
  <c r="N105" i="3" s="1"/>
  <c r="D106" i="3"/>
  <c r="D105" i="3"/>
  <c r="J106" i="3"/>
  <c r="J105" i="3"/>
  <c r="O105" i="3"/>
  <c r="O106" i="3"/>
  <c r="H106" i="3"/>
  <c r="H105" i="3"/>
  <c r="P56" i="3"/>
  <c r="G56" i="3"/>
  <c r="M56" i="3"/>
  <c r="F105" i="3"/>
  <c r="L56" i="3"/>
  <c r="C105" i="3"/>
  <c r="C106" i="3"/>
  <c r="B105" i="3"/>
  <c r="N106" i="3" l="1"/>
  <c r="M105" i="3"/>
  <c r="M106" i="3"/>
  <c r="G105" i="3"/>
  <c r="G106" i="3"/>
  <c r="P105" i="3"/>
  <c r="P106" i="3"/>
  <c r="L105" i="3"/>
  <c r="L106" i="3"/>
</calcChain>
</file>

<file path=xl/sharedStrings.xml><?xml version="1.0" encoding="utf-8"?>
<sst xmlns="http://schemas.openxmlformats.org/spreadsheetml/2006/main" count="501" uniqueCount="282">
  <si>
    <t>I.</t>
  </si>
  <si>
    <t xml:space="preserve">II. </t>
  </si>
  <si>
    <t>III.</t>
  </si>
  <si>
    <t>Rok S0</t>
  </si>
  <si>
    <t>t - kolejne lata okresu prognozy począwszy od pierwszego roku realizacji projektu</t>
  </si>
  <si>
    <t>Uwaga! Przy korzystaniu z arkusza z formułami - tabela wypełnia się automatycznie</t>
  </si>
  <si>
    <t>A. Wskaźniki płynności</t>
  </si>
  <si>
    <t xml:space="preserve">1. płynność bieżąca    </t>
  </si>
  <si>
    <t xml:space="preserve">2. płynność szybka    </t>
  </si>
  <si>
    <t>B. Wskaźniki sprawności działania</t>
  </si>
  <si>
    <t>1. Rotacja zapasów w dniach</t>
  </si>
  <si>
    <t>2. Rotacja należności w dniach</t>
  </si>
  <si>
    <t>3. Rotacja zobowiązań w dniach</t>
  </si>
  <si>
    <t>C. Wskaźnik struktury kapitałowej</t>
  </si>
  <si>
    <t>1. Poziom zadłużenia</t>
  </si>
  <si>
    <t>D. Wskaźniki rentowności</t>
  </si>
  <si>
    <t>1. rentowność sprzedaży</t>
  </si>
  <si>
    <t>2. rentowność kapitału własnego (ROE)</t>
  </si>
  <si>
    <t>Objaśnienia do wskaźników:</t>
  </si>
  <si>
    <t>Przeliczenia dokonujemy na danych pobranych z tych samych okresów obrachunkowych</t>
  </si>
  <si>
    <t>A1. aktywa obrotowe/zobowiązania krótkoterminowe</t>
  </si>
  <si>
    <t>A2. (aktywa obrotowe – zapasy)/zobowiązania krótkoterminowe</t>
  </si>
  <si>
    <t>B1. zapasy/(przychody ze sprzedaży/365)</t>
  </si>
  <si>
    <t>B2. należności/(przychody ze sprzedaży/365)</t>
  </si>
  <si>
    <t>B3. zobowiązania/(przychody ze sprzedaży/365)</t>
  </si>
  <si>
    <t>C1. zadłużenie/aktywa</t>
  </si>
  <si>
    <t>D1. zysk netto/ przychody ze sprzedaży</t>
  </si>
  <si>
    <t>D2. zysk netto/kapitał własny</t>
  </si>
  <si>
    <t>III. Inwest. Krótkoterminowe</t>
  </si>
  <si>
    <t>1. W tym środki pieniężne</t>
  </si>
  <si>
    <t>WZÓR</t>
  </si>
  <si>
    <t xml:space="preserve">r - przyjęta stopa dyskontowa </t>
  </si>
  <si>
    <t>r - przyjęta stopa dyskontowa</t>
  </si>
  <si>
    <t>n - okres prognozy (liczba lat)</t>
  </si>
  <si>
    <t>S - salda przepływów pieniężnych generowanych przez projekt w poszczególnych latach okresu prognozy</t>
  </si>
  <si>
    <t>Wyszczególnienie</t>
  </si>
  <si>
    <t>A. Przychody ogółem, w tym:</t>
  </si>
  <si>
    <t>I. Sprzedaż produktów  i usług</t>
  </si>
  <si>
    <t>II. Sprzedaż materiałów i towarów</t>
  </si>
  <si>
    <t>B. Koszty działalności operacyjnej</t>
  </si>
  <si>
    <t>I. Amortyzacja</t>
  </si>
  <si>
    <t>II. Materiały i energia</t>
  </si>
  <si>
    <t>III. Usługi obce</t>
  </si>
  <si>
    <t>IV. Podatki i opłaty</t>
  </si>
  <si>
    <t xml:space="preserve">V. Wynagrodzenia </t>
  </si>
  <si>
    <t>VI. Ubezpieczenia społeczne i inne ubezpieczenia</t>
  </si>
  <si>
    <t>VII. Pozostałe koszty</t>
  </si>
  <si>
    <t>VIII. Wartość sprzedanych towarów i materiałów</t>
  </si>
  <si>
    <t>C. Zysk (strata) ze sprzedaży (A-B)</t>
  </si>
  <si>
    <t>D. Pozostałe przychody operacyjne</t>
  </si>
  <si>
    <t>I. Dotacje</t>
  </si>
  <si>
    <t>II. Pozostałe przychody operacyjne</t>
  </si>
  <si>
    <t xml:space="preserve">E. Pozostałe koszty operacyjne </t>
  </si>
  <si>
    <t>F. Zysk (strata) z działalności operacyjnej (C+D-E)</t>
  </si>
  <si>
    <t>G. Przychody finansowe</t>
  </si>
  <si>
    <t>H. Koszty finansowe</t>
  </si>
  <si>
    <t>I. Zysk (strata) brutto (F+G-H)</t>
  </si>
  <si>
    <t>J. Podatek dochodowy</t>
  </si>
  <si>
    <t>K. Obowiązkowe zmniejszenia z zysku</t>
  </si>
  <si>
    <t>L. Zysk(strata) netto (I-J-K)</t>
  </si>
  <si>
    <t xml:space="preserve">Aktywa </t>
  </si>
  <si>
    <t>A. Aktywa trwałe (I+II+III)</t>
  </si>
  <si>
    <t>I. Wartości niematerialne i prawne</t>
  </si>
  <si>
    <t>II. Rzeczowe aktywa trwałe (1+2+3+4+5)</t>
  </si>
  <si>
    <t>1. grunty</t>
  </si>
  <si>
    <t>2. budynki i budowle</t>
  </si>
  <si>
    <t>3. maszyny i urządzenia</t>
  </si>
  <si>
    <t>4. środki transportu</t>
  </si>
  <si>
    <t>5. inne środki trwałe</t>
  </si>
  <si>
    <t>III. Pozostałe aktywa trwałe</t>
  </si>
  <si>
    <t>B. Aktywa obrotowe (I+II+III+IV):</t>
  </si>
  <si>
    <t xml:space="preserve">I. Zapasy </t>
  </si>
  <si>
    <t>II. Należności krótkoterminowe</t>
  </si>
  <si>
    <t>IV. Pozostałe aktywa obrotowe</t>
  </si>
  <si>
    <t>AKTYWA razem (A+B)</t>
  </si>
  <si>
    <t>Pasywa</t>
  </si>
  <si>
    <t>C. Kapitał (fundusz)  własny</t>
  </si>
  <si>
    <t>D. Zobowiązania i rezerwy na zobowiązania (I+II+III+IV)</t>
  </si>
  <si>
    <t>I. Rezerwy na zobowiązania</t>
  </si>
  <si>
    <t>II. Zobowiązania długoterminowe (1+2)</t>
  </si>
  <si>
    <t>1. Kredyty i pożyczki</t>
  </si>
  <si>
    <t>2. Pozostałe</t>
  </si>
  <si>
    <t>III. Zobowiązania krótkoterminowe (1+2+3)</t>
  </si>
  <si>
    <t>1. Z tytułu dostaw i usług</t>
  </si>
  <si>
    <t>2. Kredyty i pożyczki</t>
  </si>
  <si>
    <t>3. Pozostałe</t>
  </si>
  <si>
    <t>IV. Rozliczenia międzyokresowe</t>
  </si>
  <si>
    <t>PASYWA razem (C+D)</t>
  </si>
  <si>
    <t>Rok R1</t>
  </si>
  <si>
    <t>Rok S1</t>
  </si>
  <si>
    <t>Rok R2</t>
  </si>
  <si>
    <t>Rok R3</t>
  </si>
  <si>
    <t>Rok P1</t>
  </si>
  <si>
    <t>Rok P2</t>
  </si>
  <si>
    <t>Rok P3</t>
  </si>
  <si>
    <t>Rok P5</t>
  </si>
  <si>
    <t>Rok R4</t>
  </si>
  <si>
    <t>Rok S2</t>
  </si>
  <si>
    <t>d - Współczynnik dyskontowy</t>
  </si>
  <si>
    <t>d - współczynnik dyskontowy</t>
  </si>
  <si>
    <t>Założenia do analizy finansowej</t>
  </si>
  <si>
    <t>I. Wpływy</t>
  </si>
  <si>
    <t>II. Wydatki</t>
  </si>
  <si>
    <t>D. Saldo przepływów netto (A+B+C)</t>
  </si>
  <si>
    <t>I. Przychody</t>
  </si>
  <si>
    <t>II.Koszty (bez amortyzacji)</t>
  </si>
  <si>
    <t>IV. Inne korekty</t>
  </si>
  <si>
    <t>III. Zmiana stanu pozycji bilansowych (zapasów, należności i zobowiązań krótkoterminowych, z wyjątkiem kredytów i pożyczek)</t>
  </si>
  <si>
    <t>B. Przepływy z działalności inwestycyjnej (I.+/-II.)</t>
  </si>
  <si>
    <t>a. Dotacja</t>
  </si>
  <si>
    <t>b. Kredyty i pożyczki</t>
  </si>
  <si>
    <t>c. Inne wpływy finansowe</t>
  </si>
  <si>
    <t>A. Przepływy z działalności operacyjnej 
(I.+/- II. +/-III.+/-IV.)</t>
  </si>
  <si>
    <t>I. Wpływy (a+b+c)</t>
  </si>
  <si>
    <t>C. Przepływy z działalności finansowej 
(I.+/-II.)</t>
  </si>
  <si>
    <t>III. Inne korekty</t>
  </si>
  <si>
    <t>NPV</t>
  </si>
  <si>
    <t>E. Wartość rezydualna</t>
  </si>
  <si>
    <t>G. Cashflow niezdyskontowany (D+/-E)</t>
  </si>
  <si>
    <t>H. Cashflow zdyskontowany  (G*d)</t>
  </si>
  <si>
    <t xml:space="preserve">V. </t>
  </si>
  <si>
    <t>IV.</t>
  </si>
  <si>
    <t>Rok P4</t>
  </si>
  <si>
    <t xml:space="preserve">Źródła finansowania projektu (wydatków kwalifikowalnych oraz niekwalifikowanych) </t>
  </si>
  <si>
    <t>I. Wydatki kwalifikowalne</t>
  </si>
  <si>
    <t xml:space="preserve">Źródła finansowania </t>
  </si>
  <si>
    <t>Wartość wydatków kwalifikowalnych sfinansowanych z danego źródła</t>
  </si>
  <si>
    <t>II. Wydatki niekwalifikowalne</t>
  </si>
  <si>
    <t>Wartość wydatków niekwalifikowalnych sfinansowanych z danego źródła</t>
  </si>
  <si>
    <t>Całkowita wartość projektu (suma I+II)</t>
  </si>
  <si>
    <t>Rok R5</t>
  </si>
  <si>
    <t>Uwaga! 
Formuły zamieszczone we wzorze formularza stanowią narzędzie pomocne do jego wypełnienia.
 Ich używanie nie zwalnia wnioskodawcy od sprawdzenia poprawności arytmetycznej i merytorycznej dokonywanych obliczeń.</t>
  </si>
  <si>
    <t>Wnioskodawca</t>
  </si>
  <si>
    <t>Tytuł projektu</t>
  </si>
  <si>
    <t>L.p.</t>
  </si>
  <si>
    <t>Maksymalna roczna liczba godzin zaangażowania w projekcie</t>
  </si>
  <si>
    <t>Nr dokumentów księgowych, w oparciu o które obliczono roczne koszty zatrudnienia na danym stanowisku</t>
  </si>
  <si>
    <t xml:space="preserve">Dodatkowe uwagi i założenia dotyczące obliczenia stawek godzinowych </t>
  </si>
  <si>
    <r>
      <t>NPV</t>
    </r>
    <r>
      <rPr>
        <sz val="11"/>
        <rFont val="Arial"/>
        <family val="2"/>
        <charset val="238"/>
      </rPr>
      <t xml:space="preserve"> jest sumą zdyskontowanych strumieni pieniężnych netto generowanych przez projekt</t>
    </r>
  </si>
  <si>
    <r>
      <t xml:space="preserve">Jeżeli okres funkcjonalnej użyteczności środka trwałego jest dłuższy niż okres referencyjny (prognozy) można skorygować przepływy o pozostałą po okresie referencyjnym wartość (tzw. wartość rezydualną).
</t>
    </r>
    <r>
      <rPr>
        <i/>
        <sz val="11"/>
        <rFont val="Arial"/>
        <family val="2"/>
        <charset val="238"/>
      </rPr>
      <t>Ustawa o rachunkowości</t>
    </r>
    <r>
      <rPr>
        <sz val="11"/>
        <rFont val="Arial"/>
        <family val="2"/>
        <charset val="238"/>
      </rPr>
      <t xml:space="preserve"> odnosi się do wartości rezydualnej mówiąc, iż możliwe jest ewentualne (a więc nieobowiązkowe) wzięcie pod uwagę ceny sprzedaży netto pozostałości po środku trwałym w momencie jego likwidacji.
</t>
    </r>
    <r>
      <rPr>
        <i/>
        <sz val="11"/>
        <rFont val="Arial"/>
        <family val="2"/>
        <charset val="238"/>
      </rPr>
      <t>Według MSSF</t>
    </r>
    <r>
      <rPr>
        <sz val="11"/>
        <rFont val="Arial"/>
        <family val="2"/>
        <charset val="238"/>
      </rPr>
      <t xml:space="preserve">: amortyzacja dokonywana jest od wartości kosztu nabycia środka trwałego do jego wartości rezydualnej. Jedynym wyjątkiem od tej reguły jest sytuacja, w której wartość rezydualna byłaby nieistotna w stosunku do kosztu nabycia środka trwałego. 
Inne sposoby określania wartości rezydualnej są dopuszczone, jednak należy je opisać w założeniach.
Użycie korekty przepływów pieniężnych w postaci wartości rezydualnej </t>
    </r>
    <r>
      <rPr>
        <b/>
        <sz val="11"/>
        <rFont val="Arial"/>
        <family val="2"/>
        <charset val="238"/>
      </rPr>
      <t>nie jest obowiązkowe.</t>
    </r>
  </si>
  <si>
    <t>Produkt / usługa / towar</t>
  </si>
  <si>
    <t>Razem</t>
  </si>
  <si>
    <t>II. Założenia do analizy finansowej</t>
  </si>
  <si>
    <t xml:space="preserve">III. Źródła finansowania projektu (wydatków kwalifikowalnych oraz niekwalifikowanych) </t>
  </si>
  <si>
    <t>Pozostałe założenia przyjęte do analizy finansowej</t>
  </si>
  <si>
    <t>IV. Pozostałe założenia przyjęte do analizy finansowej</t>
  </si>
  <si>
    <t>Okres odniesienia
(od - do)</t>
  </si>
  <si>
    <t xml:space="preserve"> </t>
  </si>
  <si>
    <t>Planowany roczny koszt zatrudnienia brutto (łącznie z prognozowanymi kosztami pracodawcy) dotyczący stanowiska
(W)</t>
  </si>
  <si>
    <t>Roczna liczba efektywnych godzin pracy (1720) lub proporcjonalny odsetek w przypadku osób pracujących w niepełnym wymiarze czasu pracy
(T)</t>
  </si>
  <si>
    <t>Godzinowa stawka wynagrodzenia 
(GSW)</t>
  </si>
  <si>
    <t>Powrót do Wskazówek i założeń</t>
  </si>
  <si>
    <t xml:space="preserve">Objaśnienia wyliczeń tabeli Przepływy pieniężne </t>
  </si>
  <si>
    <t>VI. Prognoza przychodów uzyskiwanych z zaplanowanego sposobu wdrożenia wyników projektu</t>
  </si>
  <si>
    <t>VI.Prognoza przychodów uzyskiwanych z zaplanowanego sposobu wdrożenia wyników projektu</t>
  </si>
  <si>
    <t>VII. Przychody ze sprzedaży pozostałych produktów, usług, towarów</t>
  </si>
  <si>
    <t>VIII. Rachunek zysków i strat</t>
  </si>
  <si>
    <t>IX. Uproszczony bilans</t>
  </si>
  <si>
    <t>X. Wskaźniki finansowe</t>
  </si>
  <si>
    <t>XI. Prognoza przepływów pieniężnych</t>
  </si>
  <si>
    <t>XII. Metodologia obliczania godzinowej stawki wynagrodzenia</t>
  </si>
  <si>
    <t>Wartość rezydualna</t>
  </si>
  <si>
    <t>Roczne koszty zatrudnienia brutto
(W)</t>
  </si>
  <si>
    <t>Roczna liczba efektywnych godzin pracy
(T)</t>
  </si>
  <si>
    <t>godzinowa stawka wynagrodzenia
(GSW)</t>
  </si>
  <si>
    <t>średnia rocznej liczby efektywnych godzin pracy
(T)</t>
  </si>
  <si>
    <t>`</t>
  </si>
  <si>
    <t>RAZEM</t>
  </si>
  <si>
    <t>Zadanie: Wdrożenie wyników badań</t>
  </si>
  <si>
    <t>Zadanie: Prace przedwdrożeniowe</t>
  </si>
  <si>
    <t xml:space="preserve">Zadanie: Rozwój kompetencji </t>
  </si>
  <si>
    <t>Zadanie: Zaplecze badawczo-rozwojowe</t>
  </si>
  <si>
    <t>Zadanie: Eksperymentalne prace rozwojowe</t>
  </si>
  <si>
    <t>Mikro/Mały</t>
  </si>
  <si>
    <t>Rodzaj limitu</t>
  </si>
  <si>
    <t>Suma dofinansowania z wniosku aplikacyjnego</t>
  </si>
  <si>
    <t>Suma wydatków kwalifikowalnych z wniosku aplikacyjnego</t>
  </si>
  <si>
    <t>Dofinansowania</t>
  </si>
  <si>
    <t>Ogólne</t>
  </si>
  <si>
    <t>LIMITY</t>
  </si>
  <si>
    <t>Średni przedsiębiorca</t>
  </si>
  <si>
    <t>Duży przedsiębiorca</t>
  </si>
  <si>
    <t>Mikro/Małe
przedsiębiorstwo</t>
  </si>
  <si>
    <t>Średnie
przedsiębiorstwo</t>
  </si>
  <si>
    <t xml:space="preserve">Duże
przedsiębiorstwo
</t>
  </si>
  <si>
    <t>5. Zaliczka 
(max 90% kwoty dofinansowania projektu)</t>
  </si>
  <si>
    <t xml:space="preserve"> SPIS TABEL DOKUMENTU</t>
  </si>
  <si>
    <t>V. Objaśnienia wyliczeń tabeli Przepływy pieniężne</t>
  </si>
  <si>
    <t>Wskazówki do dokonania analizy finansowej oraz dotyczące wypełnienia dokumentu</t>
  </si>
  <si>
    <t>W arkuszach wypełniaj wyłącznie białe pola.</t>
  </si>
  <si>
    <t>Nie usuwaj żadnych kolumn ani wierszy.</t>
  </si>
  <si>
    <t>Analizę finansową sporządź w PLN.</t>
  </si>
  <si>
    <t>Analizę finansową sporządź w cenach stałych.</t>
  </si>
  <si>
    <t>Wpisując wartości cen (np. 2,50) produktów/towarów, używaj "przecinka". Przy zapisie z "kropką" dalsze przeliczenia nie będą możliwe.</t>
  </si>
  <si>
    <t>Wpisz parametry określające założenia w punkcie IV.</t>
  </si>
  <si>
    <t>Projekcję skumulowanych przepływów pieniężnych określ na dzień planowanego terminu rozpoczęcia finansowej realizacji projektu.</t>
  </si>
  <si>
    <t>Zalecana stopa dyskonta to 4%. Uzasadnij w punkcie IV. "Pozostałe założenia do analizy finansowej" jeśli przyjmiesz inną wartość.</t>
  </si>
  <si>
    <r>
      <t xml:space="preserve">Wskaż w jaki sposób będzie finansowany projekt </t>
    </r>
    <r>
      <rPr>
        <u/>
        <sz val="11"/>
        <rFont val="Arial"/>
        <family val="2"/>
        <charset val="238"/>
      </rPr>
      <t>przed uzyskaniem refundacji</t>
    </r>
    <r>
      <rPr>
        <sz val="11"/>
        <rFont val="Arial"/>
        <family val="2"/>
        <charset val="238"/>
      </rPr>
      <t xml:space="preserve"> poniesionych nakładów finansowych.
Wskaż źródła finansowania (kredyt, pożyczka, leasing, środki własne) oraz podaj kwotę środków z każdego z wymienionych źródeł. 
Jako źródło finansowania możesz wskazać zaliczkę w wysokości do 90%</t>
    </r>
    <r>
      <rPr>
        <sz val="11"/>
        <color rgb="FFFF0000"/>
        <rFont val="Arial"/>
        <family val="2"/>
        <charset val="238"/>
      </rPr>
      <t xml:space="preserve"> </t>
    </r>
    <r>
      <rPr>
        <sz val="11"/>
        <rFont val="Arial"/>
        <family val="2"/>
        <charset val="238"/>
      </rPr>
      <t>dofinansowania.</t>
    </r>
    <r>
      <rPr>
        <sz val="11"/>
        <color rgb="FFFF0000"/>
        <rFont val="Arial"/>
        <family val="2"/>
        <charset val="238"/>
      </rPr>
      <t xml:space="preserve">
</t>
    </r>
    <r>
      <rPr>
        <sz val="11"/>
        <rFont val="Arial"/>
        <family val="2"/>
        <charset val="238"/>
      </rPr>
      <t xml:space="preserve">
Jeżeli realizujesz projekt w partnerstwie, podaj też dane dla partnera. Jeżeli w projekcie występuje więcej niż jeden partner, dostaw wiersze.</t>
    </r>
  </si>
  <si>
    <t>1. Środki własne wnioskodawcy</t>
  </si>
  <si>
    <t>2. Środki własne partnera</t>
  </si>
  <si>
    <t>3. Zewnętrzne źródła finansowania wnioskodawcy</t>
  </si>
  <si>
    <t>4. Zewnętrzne źródła finansowania partnera</t>
  </si>
  <si>
    <t>Określ wielkość: 
- przychodów ze sprzedaży produktów, usług, towarów niezwiązanych z realizacją projektu (te należy wykazać w tabeli VI.),
- bądź też przychodów ze sprzedaży wszystkich produktów, usług, towarów - jeśli projekt dotyczył zmiany procesu produkcyjnego i korzyści z niego płynących nie da się przełożyć na wzrost przychodów ze sprzedaży konkretnych produktów, towarów -  czyli nie jest możliwe wypełnienie tabeli VI.)</t>
  </si>
  <si>
    <t>Uzasadnij, jeżeli dane wykazują duże zróżnicowanie w poszczególnych okresach.</t>
  </si>
  <si>
    <t>Wykaż dane dla całego przedsiębiorstwa (dotyczące projektu oraz pozostałe).</t>
  </si>
  <si>
    <t>XII.I Stawka jednostkowa obliczona w oparciu o rzeczywiste wynagrodzenie danego pracownika</t>
  </si>
  <si>
    <t>XII.III Stawka jednostkowa ustalana po rozpoczęciu realizacji projektu</t>
  </si>
  <si>
    <t xml:space="preserve">XII.II Stawka jednostkowa obliczona w oparciu o średnią kosztów zatrudnienia większej grupy pracowników zatrudnionych na takim samym lub zbliżonym stanowisku  (wykonujących zadania o zbliżonym charakterze i zakresie obowiązków oraz należących do tej samej grupy zaszeregowania) lub których łączą inne podobne wskaźniki, korelujące z poziomem wynagrodzenia. </t>
  </si>
  <si>
    <t>I. Wskazówki do dokonania analizy finansowej oraz dotyczące wypełnienia dokumentu</t>
  </si>
  <si>
    <t>XIII. Budżet/limity</t>
  </si>
  <si>
    <t>W tabeli w punkcie XI. "Prognoza przepływów pieniężnych" wylicz NPV.</t>
  </si>
  <si>
    <t>Sprawdzenie limitów</t>
  </si>
  <si>
    <t>Jednostka naukowa</t>
  </si>
  <si>
    <t xml:space="preserve">Jednostka naukowa
</t>
  </si>
  <si>
    <t>Uzasadnij z jakiego powodu nie możesz ustalić stawki na podstawie metodologii wskazanej w punkcie XII.I oraz XII.II. Uzasadnij przyjęty planowany roczny koszt zatrudnienia brutto. Wskaż źródła, z których korzystałeś, adekwatne dla danego stanowiska.</t>
  </si>
  <si>
    <t>Zadania określone we wniosku aplikacyjnym</t>
  </si>
  <si>
    <t xml:space="preserve">w tym 
koszty bezpośrednie personelu lidera projektu </t>
  </si>
  <si>
    <t>Określ status wnioskodawcy (lidera) &gt;</t>
  </si>
  <si>
    <t>XIV. Budżet/limity partner I</t>
  </si>
  <si>
    <t>XV. Budżet/limity partner II</t>
  </si>
  <si>
    <t>XVI. Budżet/limity partner III</t>
  </si>
  <si>
    <r>
      <t xml:space="preserve">Dane pobieramy z bilansu: </t>
    </r>
    <r>
      <rPr>
        <sz val="10"/>
        <rFont val="Arial"/>
        <family val="2"/>
        <charset val="238"/>
      </rPr>
      <t>aktywa obrotowe pozycja B, zobowiązania krótkoterminowe pozycja  D III</t>
    </r>
    <r>
      <rPr>
        <b/>
        <sz val="10"/>
        <rFont val="Arial"/>
        <family val="2"/>
        <charset val="238"/>
      </rPr>
      <t>.</t>
    </r>
  </si>
  <si>
    <r>
      <t xml:space="preserve">Dane pobieramy z bilansu </t>
    </r>
    <r>
      <rPr>
        <sz val="10"/>
        <rFont val="Arial"/>
        <family val="2"/>
        <charset val="238"/>
      </rPr>
      <t>aktywa obrotowe pozycja B, zobowiązania krótkoterminowe pozycja  D III,  zapasy pozycja B I</t>
    </r>
    <r>
      <rPr>
        <b/>
        <sz val="10"/>
        <rFont val="Arial"/>
        <family val="2"/>
        <charset val="238"/>
      </rPr>
      <t>.</t>
    </r>
  </si>
  <si>
    <r>
      <t xml:space="preserve">Zapasy pozycja w </t>
    </r>
    <r>
      <rPr>
        <b/>
        <sz val="10"/>
        <rFont val="Arial"/>
        <family val="2"/>
        <charset val="238"/>
      </rPr>
      <t>bilansie</t>
    </r>
    <r>
      <rPr>
        <sz val="10"/>
        <rFont val="Arial"/>
        <family val="2"/>
        <charset val="238"/>
      </rPr>
      <t xml:space="preserve"> B I, przychody ze sprzedaży </t>
    </r>
    <r>
      <rPr>
        <b/>
        <sz val="10"/>
        <rFont val="Arial"/>
        <family val="2"/>
        <charset val="238"/>
      </rPr>
      <t>pozycja w rachunku zysków i strat</t>
    </r>
    <r>
      <rPr>
        <sz val="10"/>
        <rFont val="Arial"/>
        <family val="2"/>
        <charset val="238"/>
      </rPr>
      <t xml:space="preserve">  A.</t>
    </r>
  </si>
  <si>
    <r>
      <t>Należności pozycja w</t>
    </r>
    <r>
      <rPr>
        <b/>
        <sz val="10"/>
        <rFont val="Arial"/>
        <family val="2"/>
        <charset val="238"/>
      </rPr>
      <t xml:space="preserve"> bilansie</t>
    </r>
    <r>
      <rPr>
        <sz val="10"/>
        <rFont val="Arial"/>
        <family val="2"/>
        <charset val="238"/>
      </rPr>
      <t xml:space="preserve"> B II, przychody ze sprzedaży </t>
    </r>
    <r>
      <rPr>
        <b/>
        <sz val="10"/>
        <rFont val="Arial"/>
        <family val="2"/>
        <charset val="238"/>
      </rPr>
      <t>pozycja w rachunku zysków i strat</t>
    </r>
    <r>
      <rPr>
        <sz val="10"/>
        <rFont val="Arial"/>
        <family val="2"/>
        <charset val="238"/>
      </rPr>
      <t xml:space="preserve">  A.</t>
    </r>
  </si>
  <si>
    <r>
      <t xml:space="preserve">Zobowiązania pozycja </t>
    </r>
    <r>
      <rPr>
        <b/>
        <sz val="10"/>
        <rFont val="Arial"/>
        <family val="2"/>
        <charset val="238"/>
      </rPr>
      <t>w bilansie</t>
    </r>
    <r>
      <rPr>
        <sz val="10"/>
        <rFont val="Arial"/>
        <family val="2"/>
        <charset val="238"/>
      </rPr>
      <t xml:space="preserve"> D III 1, przychody ze sprzedaży </t>
    </r>
    <r>
      <rPr>
        <b/>
        <sz val="10"/>
        <rFont val="Arial"/>
        <family val="2"/>
        <charset val="238"/>
      </rPr>
      <t>pozycja</t>
    </r>
    <r>
      <rPr>
        <sz val="10"/>
        <rFont val="Arial"/>
        <family val="2"/>
        <charset val="238"/>
      </rPr>
      <t xml:space="preserve"> </t>
    </r>
    <r>
      <rPr>
        <b/>
        <sz val="10"/>
        <rFont val="Arial"/>
        <family val="2"/>
        <charset val="238"/>
      </rPr>
      <t>w rachunku zysków i strat</t>
    </r>
    <r>
      <rPr>
        <sz val="10"/>
        <rFont val="Arial"/>
        <family val="2"/>
        <charset val="238"/>
      </rPr>
      <t xml:space="preserve">  A.</t>
    </r>
  </si>
  <si>
    <r>
      <t xml:space="preserve">Dane pobieramy z bilansu: </t>
    </r>
    <r>
      <rPr>
        <sz val="10"/>
        <rFont val="Arial"/>
        <family val="2"/>
        <charset val="238"/>
      </rPr>
      <t>zobowiązania pozycja D, aktywa pozycja A+B</t>
    </r>
    <r>
      <rPr>
        <b/>
        <sz val="10"/>
        <rFont val="Arial"/>
        <family val="2"/>
        <charset val="238"/>
      </rPr>
      <t>.</t>
    </r>
  </si>
  <si>
    <r>
      <t>Dane pobieramy z rachunku zysków i strat</t>
    </r>
    <r>
      <rPr>
        <sz val="10"/>
        <rFont val="Arial"/>
        <family val="2"/>
        <charset val="238"/>
      </rPr>
      <t>: zysk netto pozycja L, przychody ze sprzedaży pozycja A</t>
    </r>
    <r>
      <rPr>
        <b/>
        <sz val="10"/>
        <rFont val="Arial"/>
        <family val="2"/>
        <charset val="238"/>
      </rPr>
      <t>.</t>
    </r>
  </si>
  <si>
    <r>
      <t xml:space="preserve">Zysk netto pobieramy </t>
    </r>
    <r>
      <rPr>
        <b/>
        <sz val="10"/>
        <rFont val="Arial"/>
        <family val="2"/>
        <charset val="238"/>
      </rPr>
      <t>z rachunku zysków i strat</t>
    </r>
    <r>
      <rPr>
        <sz val="10"/>
        <rFont val="Arial"/>
        <family val="2"/>
        <charset val="238"/>
      </rPr>
      <t xml:space="preserve"> pozycja L, kapitał własny </t>
    </r>
    <r>
      <rPr>
        <b/>
        <sz val="10"/>
        <rFont val="Arial"/>
        <family val="2"/>
        <charset val="238"/>
      </rPr>
      <t>z bilansu</t>
    </r>
    <r>
      <rPr>
        <sz val="10"/>
        <rFont val="Arial"/>
        <family val="2"/>
        <charset val="238"/>
      </rPr>
      <t xml:space="preserve"> pozycja C.</t>
    </r>
  </si>
  <si>
    <t>Określ status partnera I &gt;</t>
  </si>
  <si>
    <t>Zadanie: Badania przemysłowe</t>
  </si>
  <si>
    <t xml:space="preserve">w tym 
inne koszty niż koszty personelu partnera I </t>
  </si>
  <si>
    <t xml:space="preserve">w tym 
koszty bezpośrednie personelu partnera I </t>
  </si>
  <si>
    <r>
      <t xml:space="preserve">Stawkę wynagrodzenia dla danego stanowiska pracy wylicz według wzoru:
</t>
    </r>
    <r>
      <rPr>
        <b/>
        <sz val="11"/>
        <rFont val="Arial"/>
        <family val="2"/>
        <charset val="238"/>
      </rPr>
      <t>GSW = W / T</t>
    </r>
    <r>
      <rPr>
        <sz val="11"/>
        <rFont val="Arial"/>
        <family val="2"/>
        <charset val="238"/>
      </rPr>
      <t xml:space="preserve">
</t>
    </r>
    <r>
      <rPr>
        <b/>
        <sz val="11"/>
        <rFont val="Arial"/>
        <family val="2"/>
        <charset val="238"/>
      </rPr>
      <t>gdzie:
GSW</t>
    </r>
    <r>
      <rPr>
        <sz val="11"/>
        <rFont val="Arial"/>
        <family val="2"/>
        <charset val="238"/>
      </rPr>
      <t xml:space="preserve"> – godzinowa stawka wynagrodzenia; 
</t>
    </r>
    <r>
      <rPr>
        <b/>
        <sz val="11"/>
        <rFont val="Arial"/>
        <family val="2"/>
        <charset val="238"/>
      </rPr>
      <t>W</t>
    </r>
    <r>
      <rPr>
        <sz val="11"/>
        <rFont val="Arial"/>
        <family val="2"/>
        <charset val="238"/>
      </rPr>
      <t xml:space="preserve"> – szacowane roczne koszty zatrudnienia brutto oparte na realnych stawkach adekwatnych dla regionu oraz odpowiadające charakterowi i specyfice planowanego do utworzenia stanowiska;
</t>
    </r>
    <r>
      <rPr>
        <b/>
        <sz val="11"/>
        <rFont val="Arial"/>
        <family val="2"/>
        <charset val="238"/>
      </rPr>
      <t>T</t>
    </r>
    <r>
      <rPr>
        <sz val="11"/>
        <rFont val="Arial"/>
        <family val="2"/>
        <charset val="238"/>
      </rPr>
      <t xml:space="preserve"> – roczna liczba efektywnych godzin pracy. W przypadku planowanego zatrudnienia na danym stanowisku na pełen etat, liczba efektywnych godzin pracy wynosi 1 720. W przypadku niepełnego etatu, liczba efektywnych godzin pracy będzie stanowiła proporcjonalny odsetek 1720 godzin (tj. 1720 h * odsetek pełnego wymiaru czasu pracy, np. w przypadku pracy na pół etatu wynosić będzie 1720 h * 0,5 = 860 godzin). </t>
    </r>
  </si>
  <si>
    <t>Suma</t>
  </si>
  <si>
    <t>Wypełnij arkusz "Budżet_limity". Jeżeli realizujesz projekt w partnerstwie, wypełnij również arkusze dla każdego z partnerów.</t>
  </si>
  <si>
    <r>
      <t>Pola oznaczone literą</t>
    </r>
    <r>
      <rPr>
        <b/>
        <sz val="11"/>
        <rFont val="Arial"/>
        <family val="2"/>
        <charset val="238"/>
      </rPr>
      <t xml:space="preserve"> S </t>
    </r>
    <r>
      <rPr>
        <sz val="11"/>
        <rFont val="Arial"/>
        <family val="2"/>
        <charset val="238"/>
      </rPr>
      <t>to lata okresów sprawozdawczych poprzedzających rok, w którym ma nastąpić rozpoczęcie realizacji projektu.</t>
    </r>
  </si>
  <si>
    <r>
      <t>Pola oznaczone literą</t>
    </r>
    <r>
      <rPr>
        <b/>
        <sz val="11"/>
        <rFont val="Arial"/>
        <family val="2"/>
        <charset val="238"/>
      </rPr>
      <t xml:space="preserve"> R</t>
    </r>
    <r>
      <rPr>
        <sz val="11"/>
        <rFont val="Arial"/>
        <family val="2"/>
        <charset val="238"/>
      </rPr>
      <t xml:space="preserve"> to lata kalendarzowe, w których projekt jest realizowany. </t>
    </r>
  </si>
  <si>
    <r>
      <t xml:space="preserve">Pola oznaczone literą </t>
    </r>
    <r>
      <rPr>
        <b/>
        <sz val="11"/>
        <rFont val="Arial"/>
        <family val="2"/>
        <charset val="238"/>
      </rPr>
      <t>P</t>
    </r>
    <r>
      <rPr>
        <sz val="11"/>
        <rFont val="Arial"/>
        <family val="2"/>
        <charset val="238"/>
      </rPr>
      <t xml:space="preserve"> to lata kalendarzowe prognozy po realizacji projektu.</t>
    </r>
  </si>
  <si>
    <r>
      <t xml:space="preserve">Przyporządkuj lata do pól </t>
    </r>
    <r>
      <rPr>
        <b/>
        <sz val="11"/>
        <rFont val="Arial"/>
        <family val="2"/>
        <charset val="238"/>
      </rPr>
      <t>S2 - S0</t>
    </r>
    <r>
      <rPr>
        <sz val="11"/>
        <rFont val="Arial"/>
        <family val="2"/>
        <charset val="238"/>
      </rPr>
      <t>,</t>
    </r>
    <r>
      <rPr>
        <b/>
        <sz val="11"/>
        <rFont val="Arial"/>
        <family val="2"/>
        <charset val="238"/>
      </rPr>
      <t xml:space="preserve"> R1 - R5</t>
    </r>
    <r>
      <rPr>
        <sz val="11"/>
        <rFont val="Arial"/>
        <family val="2"/>
        <charset val="238"/>
      </rPr>
      <t>,</t>
    </r>
    <r>
      <rPr>
        <b/>
        <sz val="11"/>
        <rFont val="Arial"/>
        <family val="2"/>
        <charset val="238"/>
      </rPr>
      <t xml:space="preserve"> P1 - P5</t>
    </r>
    <r>
      <rPr>
        <sz val="11"/>
        <rFont val="Arial"/>
        <family val="2"/>
        <charset val="238"/>
      </rPr>
      <t xml:space="preserve">. </t>
    </r>
  </si>
  <si>
    <t>Liczba zamkniętych lat obrotowych</t>
  </si>
  <si>
    <t xml:space="preserve">Przyjęta stopa do dyskonta "r" </t>
  </si>
  <si>
    <t>Przyporządkowanie poszczególnych lat kalendarzowych do odpowiednich symboli</t>
  </si>
  <si>
    <t>Nazwa dotychczasowego stanowiska pracy stanowiąca podstawę do wyliczenia stawki jednostkowej</t>
  </si>
  <si>
    <t>Nazwa stanowisk pracy stanowiąca podstawę do wyliczenia stawki jednostkowej</t>
  </si>
  <si>
    <t>Wymiar zatrudnienia (wartość liczbowa)</t>
  </si>
  <si>
    <t>Planowany wymiar zatrudnienia (wartość liczbowa)</t>
  </si>
  <si>
    <t xml:space="preserve">w tym 
inne koszty niż koszty personelu lidera </t>
  </si>
  <si>
    <t>Wydatki kwalifikowalne dot. nabycia wartości niematerialnych i prawnych w przypadku dużych przedsiębiorstw są kwalifikowalne do wysokości 50% całkowitych wydatków kwalifikowalnych modułu Wdrożenie wyników B+R</t>
  </si>
  <si>
    <t>Łączna wartość całkowitych wydatków kwalifikowalnych wszystkich modułów fakultatywnych musi być niższa niż wartość wydatków kwalifikowalnych Modułu B+R</t>
  </si>
  <si>
    <t>Łączna wartość całkowitych wydatków kwalifikowalnych wszystkich modułów fakultatywnych musi być niższa niż wartość całkowitych wydatków kwalifikowalnych Modułu B+R</t>
  </si>
  <si>
    <t>Maksymalna kwota całkowitych wydatków kwalifikowalnych nie może przekraczać 10% całkowitych wydatków kwalifikowalnych Modułu B+R</t>
  </si>
  <si>
    <t>W arkuszu "Stawka godzinowa" wpisz założenia i metodologię wyliczenia stawek jednostkowych dla personelu projektu. Wypełnij odpowiednią tabelę w zależności od sposobu ustalania stawki:
- w oparciu o rzeczywiste wynagrodzenie danego pracownika;
- w oparciu o średnią kosztów zatrudnienia większej grupy pracowników;
- po rozpoczęciu realizacji projektu.
W przypadku niewystarczającej liczby wierszy rozwiń listę klikając na ikonę plus (+) z lewej strony. Aby to było możliwe wciśnij "Nie chroń arkusza" na wstążce w karcie Recenzja</t>
  </si>
  <si>
    <t>w tym koszty pośrednie (jeśli dotyczy)</t>
  </si>
  <si>
    <t>w tym koszty pośrednie partnera I (jeśli dotyczy)</t>
  </si>
  <si>
    <t xml:space="preserve">Stawka ryczałtowa 40% z bezpośrednich kosztów kwalifikowalnych personelu
albo
limit do 40% bezpośrednich kosztów kwalifikowalnych personelu na inne koszty niż koszty personelu oraz koszty pośrednie </t>
  </si>
  <si>
    <t xml:space="preserve">* W tym polu uwzględnij dodatkowo ewentualne koszty nieruchomości partnerów </t>
  </si>
  <si>
    <t>Produkt / usługa</t>
  </si>
  <si>
    <t>Wskaż numer stawki zgodnie z wnioskiem o dofinansowanie, nazwę stanowiska pracy, dla którego będzie wykorzystana GSW</t>
  </si>
  <si>
    <t>DANE Z WNIOSKU O DOFINANSOWANIE</t>
  </si>
  <si>
    <t>Określ status partnera II &gt;</t>
  </si>
  <si>
    <t>Określ status partnera III &gt;</t>
  </si>
  <si>
    <t>Uzasadnij, że podane powyżej wielkości są realne i wyjaśnij, kiedy osiągnięta zostanie wartość docelowa. Jeśli projekt dotyczył zmiany procesu produkcyjnego i korzyści z niego płynących nie da się przełożyć na wzrost przychodów ze sprzedaży konkretnych produktów, towarów opisz:
- metodę wyliczenia wartości oszczędności w wyniku wdrożenia innowacji procesowej,
- metodę wyliczenia wzrostu przychodów płynących z wprowadzenia innowacji procesowej.</t>
  </si>
  <si>
    <t>Uzasadnij, że podane powyżej wielkości są realne i wyjaśnij, kiedy osiągnięta zostanie wartość docelowa.  Wskaż:
- poszczególne produkty/usługi będące bezpośrednim wynikiem realizacji projektu,
- przyjęte ceny dla produktów/usług,
- założoną wielkość ich sprzedaży, 
- metodę wyliczenia wzrostu przychodów płynących z wprowadzenia innowacji procesowej.</t>
  </si>
  <si>
    <r>
      <t xml:space="preserve">Stawkę wynagrodzenia dla danego stanowiska pracy wylicz według wzoru:
</t>
    </r>
    <r>
      <rPr>
        <b/>
        <sz val="11"/>
        <rFont val="Arial"/>
        <family val="2"/>
        <charset val="238"/>
      </rPr>
      <t>GSW = W / T</t>
    </r>
    <r>
      <rPr>
        <sz val="11"/>
        <rFont val="Arial"/>
        <family val="2"/>
        <charset val="238"/>
      </rPr>
      <t xml:space="preserve">
gdzie:
</t>
    </r>
    <r>
      <rPr>
        <b/>
        <sz val="11"/>
        <rFont val="Arial"/>
        <family val="2"/>
        <charset val="238"/>
      </rPr>
      <t>GSW</t>
    </r>
    <r>
      <rPr>
        <sz val="11"/>
        <rFont val="Arial"/>
        <family val="2"/>
        <charset val="238"/>
      </rPr>
      <t xml:space="preserve"> – godzinowa stawka wynagrodzenia; 
</t>
    </r>
    <r>
      <rPr>
        <b/>
        <sz val="11"/>
        <rFont val="Arial"/>
        <family val="2"/>
        <charset val="238"/>
      </rPr>
      <t>W</t>
    </r>
    <r>
      <rPr>
        <sz val="11"/>
        <rFont val="Arial"/>
        <family val="2"/>
        <charset val="238"/>
      </rPr>
      <t xml:space="preserve"> –  średnia udokumentowanych najbardziej aktualnych rocznych kosztów brutto pracodawcy (w ciągu kolejnych 12 miesięcy) związanych z zatrudnieniem większej grupy pracowników zatrudnionych na takim samym lub zbliżonym stanowisku (wykonujących zadania o zbliżonym charakterze i zakresie obowiązków oraz należących do tej samej grupy zaszeregowania) lub których łączą inne podobne wskaźniki, korelujące z poziomem wynagrodzenia;
</t>
    </r>
    <r>
      <rPr>
        <b/>
        <sz val="11"/>
        <rFont val="Arial"/>
        <family val="2"/>
        <charset val="238"/>
      </rPr>
      <t>T</t>
    </r>
    <r>
      <rPr>
        <sz val="11"/>
        <rFont val="Arial"/>
        <family val="2"/>
        <charset val="238"/>
      </rPr>
      <t xml:space="preserve"> – średnia liczby efektywnych godzin pracy. Dla wyliczenia średniej efektywnych godzin pracy należy wziąć pod uwagę roczną liczbę efektywnych godzin pracy dla poszczególnych pracowników, których roczne koszty brutto pracodawcy ujęto w wyliczeniu wartości "W". Na przykład, w przypadku wyliczenia GSW na podstawie danych pracownika pracującego na pełen etat oraz pracownika pracującego na pół etatu średnia liczby efektywnych godzin pracy wynosić będzie: (1720 h + 860 h) / 2 = 1290 h. </t>
    </r>
  </si>
  <si>
    <r>
      <t xml:space="preserve">Godzinowa stawka wynagrodzenia personelu projektu dla danego stanowiska pracy obliczana jest poprzez: 
- podzielenie najbardziej aktualnych, udokumentowanych rocznych kosztów zatrudnienia brutto przez 1720 godzin w przypadku osób pracujących w pełnym wymiarze czasu pracy lub  
- przez odpowiedni proporcjonalny odsetek 1720 godzin w przypadku osób pracujących w niepełnym wymiarze czasu pracy. 
Stawkę wynagrodzenia dla danego stanowiska pracy wylicz według wzoru:
</t>
    </r>
    <r>
      <rPr>
        <b/>
        <sz val="11"/>
        <rFont val="Arial"/>
        <family val="2"/>
        <charset val="238"/>
      </rPr>
      <t>GSW = W / T</t>
    </r>
    <r>
      <rPr>
        <sz val="11"/>
        <rFont val="Arial"/>
        <family val="2"/>
        <charset val="238"/>
      </rPr>
      <t xml:space="preserve">
gdzie:
</t>
    </r>
    <r>
      <rPr>
        <b/>
        <sz val="11"/>
        <rFont val="Arial"/>
        <family val="2"/>
        <charset val="238"/>
      </rPr>
      <t xml:space="preserve">GSW </t>
    </r>
    <r>
      <rPr>
        <sz val="11"/>
        <rFont val="Arial"/>
        <family val="2"/>
        <charset val="238"/>
      </rPr>
      <t xml:space="preserve">– godzinowa stawka wynagrodzenia; 
</t>
    </r>
    <r>
      <rPr>
        <b/>
        <sz val="11"/>
        <rFont val="Arial"/>
        <family val="2"/>
        <charset val="238"/>
      </rPr>
      <t>W</t>
    </r>
    <r>
      <rPr>
        <sz val="11"/>
        <rFont val="Arial"/>
        <family val="2"/>
        <charset val="238"/>
      </rPr>
      <t xml:space="preserve"> – najbardziej aktualne, udokumentowane roczne koszty zatrudnienia brutto (w ciągu kolejnych 12 miesięcy) oparte na rzeczywistym wynagrodzeniu danego pracownika;
</t>
    </r>
    <r>
      <rPr>
        <b/>
        <sz val="11"/>
        <rFont val="Arial"/>
        <family val="2"/>
        <charset val="238"/>
      </rPr>
      <t>T</t>
    </r>
    <r>
      <rPr>
        <sz val="11"/>
        <rFont val="Arial"/>
        <family val="2"/>
        <charset val="238"/>
      </rPr>
      <t xml:space="preserve"> – roczna liczba efektywnych godzin pracy. W przypadku pracy na danym stanowisku na pełen etat, liczba efektywnych godzin pracy wynosi 1 720. Jeżeli dana osoba pracowała w niepełnym wymiarze czasu pracy, liczbą efektywnych godzin pracy będzie proporcjonalny odsetek 1720 godzin (tj. 1720 h * odsetek pełnego wymiaru czasu pracy, np. w przypadku pracy na pół etatu wynosić będzie 1720 h * 0,5 = 860 godzin). 
W przypadku gdy roczne koszty zatrudnienia brutto nie są dostępne, można je wyliczyć na podstawie dostępnych udokumentowanych kosztów zatrudnienia brutto lub umowy o pracę, odpowiednio dostosowanych do 12-miesięcznego okresu, tj. w przypadku przepracowania choćby 1 pełnego miesiąca roczne koszty zatrudnienia brutto należy wyliczyć według wzoru:
</t>
    </r>
    <r>
      <rPr>
        <b/>
        <sz val="11"/>
        <rFont val="Arial"/>
        <family val="2"/>
        <charset val="238"/>
      </rPr>
      <t xml:space="preserve">W = (Z / M) *12 </t>
    </r>
    <r>
      <rPr>
        <sz val="11"/>
        <rFont val="Arial"/>
        <family val="2"/>
        <charset val="238"/>
      </rPr>
      <t xml:space="preserve">
gdzie:
W - roczne koszty zatrudnienia brutto;
Z - wartość udokumentowanych kosztów zatrudnienia brutto za przepracowane pełne miesiące lub w przypadku umowy o pracę kwota jednomiesięcznego wynagrodzenia brutto z niej wynikająca powiększona o obciążenia pracodawcy;
M - liczba przepracowanych pełnych miesięcy lub w przypadku umowy o pracę wartość 1 odpowiadająca jednemu miesiącowi. </t>
    </r>
  </si>
  <si>
    <t>Wskaż numer stawki zgodnie z wnioskiem o dofinansowanie oraz nazwę planowanego do utworzenia stanowiska pracy w ramach projektu, dla którego nie jest możliwe ustalenie stawki jednostkowej na podstawie najbardziej aktualnych danych</t>
  </si>
  <si>
    <t>Określ planowane przychody uzyskane z wdrożenia wyników projektu do działalności gospodarczej przedsiębiorstwa.
Jeśli projekt dotyczy zmiany procesu produkcyjnego i korzyści z niego płynących nie da się przełożyć na wzrost przychodów ze sprzedaży konkretnych produktów, towarów, usług  w tabeli VII. wykaż wpływ projektu na przychody ze sprzedaży wszystkich produktów, towarów, usług. Wówczas tabela VI. pozostaje niewypełniona. Nie usuwaj jej.</t>
  </si>
  <si>
    <r>
      <t xml:space="preserve">XII. Metodologia obliczania godzinowej stawki wynagrodzenia w oparciu o roczne koszty zatrudnienia
</t>
    </r>
    <r>
      <rPr>
        <sz val="11"/>
        <rFont val="Arial"/>
        <family val="2"/>
        <charset val="238"/>
      </rPr>
      <t>1. Wypełnij tabele wyliczając stawkę jednostkową dla każdego pracownika, jaką zamierzasz rozliczać w projekcie, według adekwatnej metodologii.
2. UWAGA! Roczne koszty zatrudnienia brutto uwzględnione do wyliczenia stawki nie mogą zawierać niekwalifikowalnych składników wynagrodzeń, o których mowa w podrozdziale 2.3 Wytycznych Ministra Funduszy i Polityki Regionalnej, dotyczących kwalifikowalności wydatków na lata 2021-2027. 
3. Stawek jednostkowych nie wylicza się dla personelu zatrudnionego przy danym projekcie na podstawie umów cywilno – prawnych oraz uwzględnionego w kosztach pośrednich.</t>
    </r>
  </si>
  <si>
    <t>W przypadku przedsiębiorstw, dla których lata obrotowe nie pokrywają się z latami kalendarzowymi przyjmij dane wynikające z zamkniętych okresów sprawozdawczych lub dane ustalone dla lat kalendarzowych. Przyjęte założenia wykaż w tabeli "Przyporządkowanie poszczególnych lat kalendarzowych do odpowiednich symboli..." (np. rok S2: 2022/2023, rok S1: 2023/2024, rok S0 2024/2025) oraz opisz je w punkcie IV. "Pozostałe założenia do analizy finansowej".</t>
  </si>
  <si>
    <r>
      <t xml:space="preserve">Bilans oraz rachunek zysków i strat sporządź dla przedsiębiorstwa. </t>
    </r>
    <r>
      <rPr>
        <b/>
        <sz val="11"/>
        <rFont val="Arial"/>
        <family val="2"/>
        <charset val="238"/>
      </rPr>
      <t xml:space="preserve">Natomiast prognozę przepływów pieniężnych sporządź wyłącznie dla projektu! </t>
    </r>
  </si>
  <si>
    <r>
      <t xml:space="preserve">Maksymalna kwota całkowitych wydatków kwalifikowalnych Modułu B+R (łącznie prace przemysłowe i rozwojowe) wynosi </t>
    </r>
    <r>
      <rPr>
        <sz val="10"/>
        <color rgb="FFFF0000"/>
        <rFont val="Arial"/>
        <family val="2"/>
        <charset val="238"/>
      </rPr>
      <t>2</t>
    </r>
    <r>
      <rPr>
        <sz val="10"/>
        <color theme="1"/>
        <rFont val="Arial"/>
        <family val="2"/>
        <charset val="238"/>
      </rPr>
      <t xml:space="preserve"> 000 000 zł</t>
    </r>
  </si>
  <si>
    <t>Scharakteryzuj środki, z których zamierzasz sfinansować projekt przed uzyskaniem refundacji, w podziale na środki własne i zewnętrzne źródła finansowania.
Opisz, czy środki finansowe będą pochodzić z bieżącej działalności przedsiębiorstwa, z lokat, ze sprzedaży aktywów, itp.
Zewnętrzne źródło finansowania stanowi kredyt, pożyczka udzielona przez podmiot uprawniony do udzielania kredytowania, funkcjonujący w oparciu o zapisy ustawy z dnia 29 sierpnia 1997 r. Prawo bankowe lub ustawy z dnia 5 listopada 2009 r. o spółdzielczych kasach oszczędnościowo-kredytowych (wyłącznie uprawnione instytucje finansowe, banki oraz SKOK-i). Zewnętrznym źródłem finansowania może być leasing. 
Wpisz zakładane podstawowe parametry zewnętrznych źródeł finansowania (adekwatnie do formy finansowania), takie jak:
- wartość kredytu/pożyczki/leasingu,
- waluta kredytu/pożyczki,
- oprocentowanie (stałe, które nie zmienia się w okresie wskazanym w umowie finansowania bez względu na sytuację rynkową lub zmienne uzależnione od sytuacji rynkowej, zmieniane co 1/3/6 miesięcy na podstawie wysokości stóp procentowych np. WIBOR, EURIBOR),
- okres finansowania (np. określony w umowie kredytowej czas spłaty kredytu/pożyczki lub okres leasingu), 
- okres karencji (okres, w którym płacone są jedynie odsetki od uruchomionej kwoty kredytu oraz podczas którego mogą być prowadzone prace projektowe),
- prowizja (wynagrodzenie za usługi i czynności finansowe dokonywane przez finansującego na rzecz klienta - ustalane procentowo w stosunku do wartości usługi albo określane wartościowo w Tabeli Opłat i Prowizji),
- rodzaj rat (np. miesięczna lub kwartalna płatność wymagana przez finansującego tytułem spłaty zadłużenia, zawierająca część kapitału i naliczone odsetki).</t>
  </si>
  <si>
    <t>Analiza finansowa 
Nabór nr FEPZ.01.01-IZ.00-001/25
Priorytet 1 Fundusze Europejskie na rzecz przedsiębiorczego Pomorza Zachodniego
Działanie 1.1 Kompleksowe projekty B+R przedsiębiorstw
Załącznik do wniosku o dofinansowanie</t>
  </si>
  <si>
    <t>Maksymalna kwota całkowitych wydatków kwalifikowanych modułu B+R (łącznie prace przemysłowe i rozwojowe) wynosi 2 000 000 zł</t>
  </si>
  <si>
    <t>Maksymalna kwota całkowitych wydatków kwalifikowanych Modułu B+R (łącznie prace przemysłowe i rozwojowe) wynosi 2 000 000 zł</t>
  </si>
  <si>
    <r>
      <t xml:space="preserve">w tym 
nabycie wartości niematerialnych i prawnych  
</t>
    </r>
    <r>
      <rPr>
        <u/>
        <sz val="10"/>
        <rFont val="Arial"/>
        <family val="2"/>
        <charset val="238"/>
      </rPr>
      <t>(wypełnij jeśli jesteś dużym przedsiębiorstwem)</t>
    </r>
  </si>
  <si>
    <r>
      <t xml:space="preserve">Koszty użytkowania wieczystego lub nabycia nieruchomości
</t>
    </r>
    <r>
      <rPr>
        <u/>
        <sz val="10"/>
        <rFont val="Arial"/>
        <family val="2"/>
        <charset val="238"/>
      </rPr>
      <t>dotyczy modułów B+R oraz Wdrożenie wyników*</t>
    </r>
  </si>
  <si>
    <t>Wydatki kwalifikowalne dot. kosztu użytkowania wieczystego oraz nabycia nieruchomości stanowią nie więcej niż 10% całkowitych wydatków kwalifikowalnych projektu (w przypadku terenów poprzemysłowych i terenów opuszczonych, na których znajdują się budynki limit ten wynosi 15%)</t>
  </si>
  <si>
    <r>
      <t xml:space="preserve">Koszty użytkowania wieczystego lub nabycia nieruchomości na terenach poprzemysłowych lub opuszczonych
</t>
    </r>
    <r>
      <rPr>
        <u/>
        <sz val="10"/>
        <rFont val="Arial"/>
        <family val="2"/>
        <charset val="238"/>
      </rPr>
      <t>dotyczy modułów B+R oraz Wdrożenie wyników*</t>
    </r>
  </si>
  <si>
    <t>Przepływy wywołane wyłącznie realizacją projektu (dotyczy Lidera projektu).</t>
  </si>
  <si>
    <t>Maksymalna kwota całkowitych wydatków kwalifikowalnych Modułu B+R (łącznie prace przemysłowe i rozwojowe) wynosi 2 000 000 zł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</si>
</sst>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\ _z_ł_-;\-* #,##0.00\ _z_ł_-;_-* &quot;-&quot;??\ _z_ł_-;_-@_-"/>
    <numFmt numFmtId="164" formatCode="0.0000"/>
    <numFmt numFmtId="165" formatCode="#,##0.00\ &quot;zł&quot;"/>
    <numFmt numFmtId="166" formatCode="_-* #,##0.00\ [$zł-415]_-;\-* #,##0.00\ [$zł-415]_-;_-* &quot;-&quot;??\ [$zł-415]_-;_-@_-"/>
  </numFmts>
  <fonts count="51">
    <font>
      <sz val="10"/>
      <name val="Arial"/>
      <charset val="238"/>
    </font>
    <font>
      <sz val="10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Tahoma"/>
      <family val="2"/>
      <charset val="238"/>
    </font>
    <font>
      <sz val="8"/>
      <name val="Arial"/>
      <family val="2"/>
      <charset val="238"/>
    </font>
    <font>
      <sz val="11"/>
      <color indexed="8"/>
      <name val="Czcionka tekstu podstawowego"/>
      <family val="2"/>
      <charset val="238"/>
    </font>
    <font>
      <sz val="11"/>
      <color indexed="9"/>
      <name val="Czcionka tekstu podstawowego"/>
      <family val="2"/>
      <charset val="238"/>
    </font>
    <font>
      <sz val="11"/>
      <color indexed="62"/>
      <name val="Czcionka tekstu podstawowego"/>
      <family val="2"/>
      <charset val="238"/>
    </font>
    <font>
      <b/>
      <sz val="11"/>
      <color indexed="63"/>
      <name val="Czcionka tekstu podstawowego"/>
      <family val="2"/>
      <charset val="238"/>
    </font>
    <font>
      <sz val="11"/>
      <color indexed="17"/>
      <name val="Czcionka tekstu podstawowego"/>
      <family val="2"/>
      <charset val="238"/>
    </font>
    <font>
      <u/>
      <sz val="10"/>
      <color indexed="12"/>
      <name val="Arial"/>
      <family val="2"/>
      <charset val="238"/>
    </font>
    <font>
      <sz val="11"/>
      <color indexed="52"/>
      <name val="Czcionka tekstu podstawowego"/>
      <family val="2"/>
      <charset val="238"/>
    </font>
    <font>
      <b/>
      <sz val="11"/>
      <color indexed="9"/>
      <name val="Czcionka tekstu podstawowego"/>
      <family val="2"/>
      <charset val="238"/>
    </font>
    <font>
      <b/>
      <sz val="15"/>
      <color indexed="56"/>
      <name val="Czcionka tekstu podstawowego"/>
      <family val="2"/>
      <charset val="238"/>
    </font>
    <font>
      <b/>
      <sz val="13"/>
      <color indexed="56"/>
      <name val="Czcionka tekstu podstawowego"/>
      <family val="2"/>
      <charset val="238"/>
    </font>
    <font>
      <b/>
      <sz val="11"/>
      <color indexed="56"/>
      <name val="Czcionka tekstu podstawowego"/>
      <family val="2"/>
      <charset val="238"/>
    </font>
    <font>
      <sz val="11"/>
      <color indexed="60"/>
      <name val="Czcionka tekstu podstawowego"/>
      <family val="2"/>
      <charset val="238"/>
    </font>
    <font>
      <b/>
      <sz val="11"/>
      <color indexed="52"/>
      <name val="Czcionka tekstu podstawowego"/>
      <family val="2"/>
      <charset val="238"/>
    </font>
    <font>
      <b/>
      <sz val="11"/>
      <color indexed="8"/>
      <name val="Czcionka tekstu podstawowego"/>
      <family val="2"/>
      <charset val="238"/>
    </font>
    <font>
      <i/>
      <sz val="11"/>
      <color indexed="23"/>
      <name val="Czcionka tekstu podstawowego"/>
      <family val="2"/>
      <charset val="238"/>
    </font>
    <font>
      <sz val="11"/>
      <color indexed="10"/>
      <name val="Czcionka tekstu podstawowego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20"/>
      <name val="Czcionka tekstu podstawowego"/>
      <family val="2"/>
      <charset val="238"/>
    </font>
    <font>
      <b/>
      <sz val="10"/>
      <name val="Arial"/>
      <family val="2"/>
      <charset val="238"/>
    </font>
    <font>
      <b/>
      <sz val="10"/>
      <color indexed="10"/>
      <name val="Arial"/>
      <family val="2"/>
      <charset val="238"/>
    </font>
    <font>
      <sz val="10"/>
      <name val="Arial"/>
      <family val="2"/>
      <charset val="238"/>
    </font>
    <font>
      <b/>
      <sz val="11"/>
      <name val="Arial"/>
      <family val="2"/>
      <charset val="238"/>
    </font>
    <font>
      <u/>
      <sz val="11"/>
      <color indexed="12"/>
      <name val="Arial"/>
      <family val="2"/>
      <charset val="238"/>
    </font>
    <font>
      <sz val="11"/>
      <name val="Arial"/>
      <family val="2"/>
      <charset val="238"/>
    </font>
    <font>
      <u/>
      <sz val="11"/>
      <name val="Arial"/>
      <family val="2"/>
      <charset val="238"/>
    </font>
    <font>
      <sz val="11"/>
      <color rgb="FFFF0000"/>
      <name val="Arial"/>
      <family val="2"/>
      <charset val="238"/>
    </font>
    <font>
      <i/>
      <sz val="11"/>
      <name val="Arial"/>
      <family val="2"/>
      <charset val="238"/>
    </font>
    <font>
      <sz val="10"/>
      <name val="Arial"/>
      <family val="2"/>
      <charset val="238"/>
    </font>
    <font>
      <i/>
      <sz val="10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color indexed="10"/>
      <name val="Arial"/>
      <family val="2"/>
      <charset val="238"/>
    </font>
    <font>
      <u/>
      <sz val="10"/>
      <name val="Arial"/>
      <family val="2"/>
      <charset val="238"/>
    </font>
    <font>
      <b/>
      <sz val="11"/>
      <color theme="1" tint="4.9989318521683403E-2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2"/>
      <color theme="1" tint="4.9989318521683403E-2"/>
      <name val="Arial"/>
      <family val="2"/>
      <charset val="238"/>
    </font>
    <font>
      <b/>
      <sz val="12"/>
      <name val="Arial"/>
      <family val="2"/>
      <charset val="238"/>
    </font>
    <font>
      <b/>
      <sz val="16"/>
      <color theme="1"/>
      <name val="Arial"/>
      <family val="2"/>
      <charset val="238"/>
    </font>
    <font>
      <sz val="16"/>
      <name val="Arial"/>
      <family val="2"/>
      <charset val="238"/>
    </font>
    <font>
      <b/>
      <sz val="13"/>
      <name val="Arial"/>
      <family val="2"/>
      <charset val="238"/>
    </font>
    <font>
      <sz val="13"/>
      <name val="Arial"/>
      <family val="2"/>
      <charset val="238"/>
    </font>
    <font>
      <sz val="10"/>
      <color rgb="FFFF0000"/>
      <name val="Arial"/>
      <family val="2"/>
      <charset val="238"/>
    </font>
  </fonts>
  <fills count="3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2"/>
        <bgColor indexed="8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2499465926084170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4.9989318521683403E-2"/>
        <bgColor indexed="64"/>
      </patternFill>
    </fill>
  </fills>
  <borders count="7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 diagonalUp="1"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 diagonalUp="1"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47">
    <xf numFmtId="0" fontId="0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9" borderId="0" applyNumberFormat="0" applyBorder="0" applyAlignment="0" applyProtection="0"/>
    <xf numFmtId="0" fontId="11" fillId="7" borderId="1" applyNumberFormat="0" applyAlignment="0" applyProtection="0"/>
    <xf numFmtId="0" fontId="12" fillId="20" borderId="2" applyNumberFormat="0" applyAlignment="0" applyProtection="0"/>
    <xf numFmtId="0" fontId="13" fillId="4" borderId="0" applyNumberFormat="0" applyBorder="0" applyAlignment="0" applyProtection="0"/>
    <xf numFmtId="0" fontId="14" fillId="0" borderId="0" applyNumberFormat="0" applyFill="0" applyBorder="0" applyAlignment="0" applyProtection="0">
      <alignment vertical="top"/>
      <protection locked="0"/>
    </xf>
    <xf numFmtId="0" fontId="15" fillId="0" borderId="3" applyNumberFormat="0" applyFill="0" applyAlignment="0" applyProtection="0"/>
    <xf numFmtId="0" fontId="16" fillId="21" borderId="4" applyNumberFormat="0" applyAlignment="0" applyProtection="0"/>
    <xf numFmtId="0" fontId="17" fillId="0" borderId="5" applyNumberFormat="0" applyFill="0" applyAlignment="0" applyProtection="0"/>
    <xf numFmtId="0" fontId="18" fillId="0" borderId="6" applyNumberFormat="0" applyFill="0" applyAlignment="0" applyProtection="0"/>
    <xf numFmtId="0" fontId="19" fillId="0" borderId="7" applyNumberFormat="0" applyFill="0" applyAlignment="0" applyProtection="0"/>
    <xf numFmtId="0" fontId="19" fillId="0" borderId="0" applyNumberFormat="0" applyFill="0" applyBorder="0" applyAlignment="0" applyProtection="0"/>
    <xf numFmtId="0" fontId="20" fillId="22" borderId="0" applyNumberFormat="0" applyBorder="0" applyAlignment="0" applyProtection="0"/>
    <xf numFmtId="0" fontId="21" fillId="20" borderId="1" applyNumberFormat="0" applyAlignment="0" applyProtection="0"/>
    <xf numFmtId="0" fontId="22" fillId="0" borderId="8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6" fillId="23" borderId="9" applyNumberFormat="0" applyFont="0" applyAlignment="0" applyProtection="0"/>
    <xf numFmtId="0" fontId="29" fillId="23" borderId="9" applyNumberFormat="0" applyFont="0" applyAlignment="0" applyProtection="0"/>
    <xf numFmtId="0" fontId="26" fillId="3" borderId="0" applyNumberFormat="0" applyBorder="0" applyAlignment="0" applyProtection="0"/>
    <xf numFmtId="0" fontId="6" fillId="0" borderId="0"/>
    <xf numFmtId="0" fontId="5" fillId="0" borderId="0"/>
    <xf numFmtId="43" fontId="36" fillId="0" borderId="0" applyFont="0" applyFill="0" applyBorder="0" applyAlignment="0" applyProtection="0"/>
  </cellStyleXfs>
  <cellXfs count="453">
    <xf numFmtId="0" fontId="0" fillId="0" borderId="0" xfId="0"/>
    <xf numFmtId="0" fontId="27" fillId="0" borderId="0" xfId="0" applyFont="1"/>
    <xf numFmtId="1" fontId="32" fillId="0" borderId="14" xfId="0" applyNumberFormat="1" applyFont="1" applyBorder="1" applyProtection="1">
      <protection locked="0"/>
    </xf>
    <xf numFmtId="0" fontId="5" fillId="0" borderId="0" xfId="45"/>
    <xf numFmtId="0" fontId="0" fillId="0" borderId="0" xfId="0" applyProtection="1">
      <protection locked="0"/>
    </xf>
    <xf numFmtId="0" fontId="6" fillId="0" borderId="0" xfId="0" applyFont="1" applyProtection="1">
      <protection locked="0"/>
    </xf>
    <xf numFmtId="0" fontId="27" fillId="30" borderId="14" xfId="0" applyFont="1" applyFill="1" applyBorder="1" applyProtection="1"/>
    <xf numFmtId="0" fontId="32" fillId="0" borderId="0" xfId="0" applyFont="1" applyFill="1" applyProtection="1">
      <protection locked="0"/>
    </xf>
    <xf numFmtId="0" fontId="32" fillId="0" borderId="0" xfId="0" applyFont="1" applyProtection="1">
      <protection locked="0"/>
    </xf>
    <xf numFmtId="0" fontId="34" fillId="0" borderId="0" xfId="0" applyFont="1" applyProtection="1">
      <protection locked="0"/>
    </xf>
    <xf numFmtId="0" fontId="7" fillId="0" borderId="0" xfId="0" applyFont="1" applyProtection="1">
      <protection locked="0"/>
    </xf>
    <xf numFmtId="0" fontId="30" fillId="29" borderId="14" xfId="0" applyFont="1" applyFill="1" applyBorder="1" applyAlignment="1" applyProtection="1">
      <alignment vertical="top"/>
      <protection locked="0"/>
    </xf>
    <xf numFmtId="0" fontId="32" fillId="0" borderId="0" xfId="0" applyFont="1" applyAlignment="1" applyProtection="1">
      <alignment vertical="top" wrapText="1"/>
      <protection locked="0"/>
    </xf>
    <xf numFmtId="0" fontId="32" fillId="0" borderId="0" xfId="0" applyFont="1" applyAlignment="1" applyProtection="1">
      <alignment horizontal="left" vertical="top" wrapText="1"/>
      <protection locked="0"/>
    </xf>
    <xf numFmtId="0" fontId="34" fillId="0" borderId="0" xfId="0" applyFont="1" applyAlignment="1" applyProtection="1">
      <alignment vertical="top"/>
      <protection locked="0"/>
    </xf>
    <xf numFmtId="0" fontId="32" fillId="0" borderId="0" xfId="0" applyFont="1" applyAlignment="1" applyProtection="1">
      <alignment vertical="top"/>
      <protection locked="0"/>
    </xf>
    <xf numFmtId="0" fontId="32" fillId="24" borderId="14" xfId="0" applyFont="1" applyFill="1" applyBorder="1" applyAlignment="1" applyProtection="1">
      <alignment horizontal="center" vertical="center" wrapText="1"/>
      <protection locked="0"/>
    </xf>
    <xf numFmtId="0" fontId="32" fillId="0" borderId="0" xfId="0" applyFont="1" applyAlignment="1" applyProtection="1">
      <alignment wrapText="1"/>
      <protection locked="0"/>
    </xf>
    <xf numFmtId="0" fontId="32" fillId="0" borderId="20" xfId="0" applyFont="1" applyBorder="1" applyProtection="1">
      <protection locked="0"/>
    </xf>
    <xf numFmtId="0" fontId="30" fillId="0" borderId="21" xfId="0" applyFont="1" applyBorder="1" applyAlignment="1" applyProtection="1">
      <alignment wrapText="1"/>
      <protection locked="0"/>
    </xf>
    <xf numFmtId="0" fontId="32" fillId="0" borderId="21" xfId="0" applyFont="1" applyBorder="1" applyProtection="1">
      <protection locked="0"/>
    </xf>
    <xf numFmtId="0" fontId="32" fillId="0" borderId="22" xfId="0" applyFont="1" applyBorder="1" applyProtection="1">
      <protection locked="0"/>
    </xf>
    <xf numFmtId="0" fontId="32" fillId="0" borderId="19" xfId="0" applyFont="1" applyBorder="1" applyProtection="1">
      <protection locked="0"/>
    </xf>
    <xf numFmtId="0" fontId="32" fillId="0" borderId="23" xfId="0" applyFont="1" applyBorder="1" applyProtection="1">
      <protection locked="0"/>
    </xf>
    <xf numFmtId="0" fontId="31" fillId="0" borderId="0" xfId="28" applyFont="1" applyBorder="1" applyAlignment="1" applyProtection="1">
      <alignment wrapText="1"/>
      <protection locked="0"/>
    </xf>
    <xf numFmtId="0" fontId="32" fillId="0" borderId="0" xfId="0" applyFont="1" applyAlignment="1" applyProtection="1">
      <alignment horizontal="left" vertical="center" wrapText="1"/>
      <protection locked="0"/>
    </xf>
    <xf numFmtId="0" fontId="32" fillId="0" borderId="0" xfId="0" applyFont="1" applyAlignment="1" applyProtection="1">
      <alignment horizontal="left"/>
      <protection locked="0"/>
    </xf>
    <xf numFmtId="0" fontId="32" fillId="0" borderId="0" xfId="0" applyFont="1" applyAlignment="1" applyProtection="1">
      <alignment horizontal="left" wrapText="1"/>
      <protection locked="0"/>
    </xf>
    <xf numFmtId="0" fontId="32" fillId="0" borderId="18" xfId="0" applyFont="1" applyBorder="1" applyProtection="1">
      <protection locked="0"/>
    </xf>
    <xf numFmtId="0" fontId="4" fillId="0" borderId="0" xfId="45" applyFont="1"/>
    <xf numFmtId="0" fontId="30" fillId="29" borderId="60" xfId="0" applyFont="1" applyFill="1" applyBorder="1" applyAlignment="1" applyProtection="1">
      <alignment vertical="top" wrapText="1"/>
      <protection locked="0"/>
    </xf>
    <xf numFmtId="0" fontId="30" fillId="29" borderId="46" xfId="0" applyFont="1" applyFill="1" applyBorder="1" applyAlignment="1" applyProtection="1">
      <alignment vertical="top" wrapText="1"/>
      <protection locked="0"/>
    </xf>
    <xf numFmtId="0" fontId="6" fillId="0" borderId="54" xfId="0" applyFont="1" applyBorder="1" applyAlignment="1">
      <alignment horizontal="right" wrapText="1" indent="1"/>
    </xf>
    <xf numFmtId="0" fontId="30" fillId="29" borderId="14" xfId="0" applyFont="1" applyFill="1" applyBorder="1" applyAlignment="1" applyProtection="1">
      <alignment horizontal="center" vertical="top"/>
      <protection locked="0"/>
    </xf>
    <xf numFmtId="0" fontId="32" fillId="29" borderId="14" xfId="0" applyFont="1" applyFill="1" applyBorder="1" applyAlignment="1" applyProtection="1">
      <alignment horizontal="center" vertical="top"/>
      <protection locked="0"/>
    </xf>
    <xf numFmtId="0" fontId="30" fillId="29" borderId="14" xfId="0" applyFont="1" applyFill="1" applyBorder="1" applyAlignment="1" applyProtection="1">
      <alignment vertical="center"/>
      <protection locked="0"/>
    </xf>
    <xf numFmtId="0" fontId="27" fillId="0" borderId="0" xfId="0" applyFont="1" applyProtection="1">
      <protection locked="0"/>
    </xf>
    <xf numFmtId="0" fontId="6" fillId="0" borderId="0" xfId="0" applyFont="1" applyFill="1" applyProtection="1">
      <protection locked="0"/>
    </xf>
    <xf numFmtId="0" fontId="6" fillId="24" borderId="14" xfId="0" applyFont="1" applyFill="1" applyBorder="1" applyAlignment="1" applyProtection="1">
      <alignment horizontal="center" vertical="center" wrapText="1"/>
      <protection locked="0"/>
    </xf>
    <xf numFmtId="3" fontId="6" fillId="24" borderId="14" xfId="0" applyNumberFormat="1" applyFont="1" applyFill="1" applyBorder="1" applyAlignment="1" applyProtection="1">
      <alignment wrapText="1"/>
      <protection locked="0"/>
    </xf>
    <xf numFmtId="0" fontId="6" fillId="0" borderId="15" xfId="0" applyFont="1" applyBorder="1" applyAlignment="1" applyProtection="1">
      <alignment horizontal="left" wrapText="1"/>
      <protection locked="0"/>
    </xf>
    <xf numFmtId="3" fontId="6" fillId="0" borderId="14" xfId="0" applyNumberFormat="1" applyFont="1" applyBorder="1" applyAlignment="1" applyProtection="1">
      <alignment wrapText="1"/>
      <protection locked="0"/>
    </xf>
    <xf numFmtId="0" fontId="27" fillId="24" borderId="14" xfId="0" applyFont="1" applyFill="1" applyBorder="1" applyAlignment="1" applyProtection="1">
      <alignment horizontal="right" wrapText="1"/>
      <protection locked="0"/>
    </xf>
    <xf numFmtId="3" fontId="27" fillId="24" borderId="14" xfId="0" applyNumberFormat="1" applyFont="1" applyFill="1" applyBorder="1" applyAlignment="1" applyProtection="1">
      <alignment wrapText="1"/>
      <protection locked="0"/>
    </xf>
    <xf numFmtId="3" fontId="27" fillId="24" borderId="14" xfId="0" applyNumberFormat="1" applyFont="1" applyFill="1" applyBorder="1" applyAlignment="1" applyProtection="1">
      <alignment wrapText="1"/>
    </xf>
    <xf numFmtId="3" fontId="6" fillId="24" borderId="14" xfId="0" applyNumberFormat="1" applyFont="1" applyFill="1" applyBorder="1" applyAlignment="1" applyProtection="1">
      <alignment wrapText="1"/>
    </xf>
    <xf numFmtId="0" fontId="6" fillId="24" borderId="10" xfId="0" applyFont="1" applyFill="1" applyBorder="1" applyAlignment="1" applyProtection="1">
      <alignment horizontal="center" vertical="center" wrapText="1"/>
      <protection locked="0"/>
    </xf>
    <xf numFmtId="0" fontId="6" fillId="24" borderId="11" xfId="0" applyFont="1" applyFill="1" applyBorder="1" applyAlignment="1" applyProtection="1">
      <alignment horizontal="center" vertical="center" wrapText="1"/>
      <protection locked="0"/>
    </xf>
    <xf numFmtId="3" fontId="6" fillId="0" borderId="12" xfId="0" applyNumberFormat="1" applyFont="1" applyBorder="1" applyAlignment="1" applyProtection="1">
      <alignment wrapText="1"/>
      <protection locked="0"/>
    </xf>
    <xf numFmtId="3" fontId="6" fillId="24" borderId="12" xfId="0" applyNumberFormat="1" applyFont="1" applyFill="1" applyBorder="1" applyAlignment="1" applyProtection="1">
      <alignment wrapText="1"/>
      <protection locked="0"/>
    </xf>
    <xf numFmtId="3" fontId="6" fillId="0" borderId="14" xfId="0" applyNumberFormat="1" applyFont="1" applyBorder="1" applyProtection="1">
      <protection locked="0"/>
    </xf>
    <xf numFmtId="3" fontId="6" fillId="24" borderId="14" xfId="0" applyNumberFormat="1" applyFont="1" applyFill="1" applyBorder="1" applyProtection="1">
      <protection locked="0"/>
    </xf>
    <xf numFmtId="3" fontId="6" fillId="0" borderId="15" xfId="0" applyNumberFormat="1" applyFont="1" applyBorder="1" applyProtection="1">
      <protection locked="0"/>
    </xf>
    <xf numFmtId="3" fontId="6" fillId="24" borderId="14" xfId="0" applyNumberFormat="1" applyFont="1" applyFill="1" applyBorder="1" applyProtection="1"/>
    <xf numFmtId="3" fontId="6" fillId="25" borderId="14" xfId="0" applyNumberFormat="1" applyFont="1" applyFill="1" applyBorder="1" applyAlignment="1" applyProtection="1">
      <alignment wrapText="1"/>
      <protection locked="0"/>
    </xf>
    <xf numFmtId="3" fontId="6" fillId="25" borderId="14" xfId="0" applyNumberFormat="1" applyFont="1" applyFill="1" applyBorder="1" applyProtection="1">
      <protection locked="0"/>
    </xf>
    <xf numFmtId="3" fontId="6" fillId="25" borderId="14" xfId="0" applyNumberFormat="1" applyFont="1" applyFill="1" applyBorder="1" applyAlignment="1" applyProtection="1">
      <alignment horizontal="center" wrapText="1"/>
      <protection locked="0"/>
    </xf>
    <xf numFmtId="3" fontId="6" fillId="24" borderId="14" xfId="0" applyNumberFormat="1" applyFont="1" applyFill="1" applyBorder="1" applyAlignment="1" applyProtection="1">
      <alignment horizontal="center" wrapText="1"/>
      <protection locked="0"/>
    </xf>
    <xf numFmtId="3" fontId="6" fillId="0" borderId="14" xfId="0" applyNumberFormat="1" applyFont="1" applyBorder="1" applyAlignment="1" applyProtection="1">
      <alignment horizontal="center" wrapText="1"/>
      <protection locked="0"/>
    </xf>
    <xf numFmtId="3" fontId="27" fillId="24" borderId="14" xfId="0" applyNumberFormat="1" applyFont="1" applyFill="1" applyBorder="1" applyAlignment="1" applyProtection="1">
      <alignment horizontal="right" wrapText="1"/>
    </xf>
    <xf numFmtId="3" fontId="6" fillId="25" borderId="14" xfId="0" applyNumberFormat="1" applyFont="1" applyFill="1" applyBorder="1" applyAlignment="1" applyProtection="1">
      <alignment horizontal="right" wrapText="1"/>
      <protection locked="0"/>
    </xf>
    <xf numFmtId="3" fontId="6" fillId="24" borderId="14" xfId="0" applyNumberFormat="1" applyFont="1" applyFill="1" applyBorder="1" applyAlignment="1" applyProtection="1">
      <alignment horizontal="right" wrapText="1"/>
      <protection locked="0"/>
    </xf>
    <xf numFmtId="3" fontId="6" fillId="24" borderId="14" xfId="0" applyNumberFormat="1" applyFont="1" applyFill="1" applyBorder="1" applyAlignment="1" applyProtection="1">
      <alignment horizontal="right" wrapText="1"/>
    </xf>
    <xf numFmtId="3" fontId="6" fillId="0" borderId="14" xfId="0" applyNumberFormat="1" applyFont="1" applyBorder="1" applyAlignment="1" applyProtection="1">
      <alignment horizontal="right" wrapText="1"/>
      <protection locked="0"/>
    </xf>
    <xf numFmtId="3" fontId="27" fillId="0" borderId="14" xfId="0" applyNumberFormat="1" applyFont="1" applyBorder="1" applyAlignment="1" applyProtection="1">
      <alignment horizontal="right" wrapText="1"/>
      <protection locked="0"/>
    </xf>
    <xf numFmtId="3" fontId="27" fillId="24" borderId="14" xfId="0" applyNumberFormat="1" applyFont="1" applyFill="1" applyBorder="1" applyAlignment="1" applyProtection="1">
      <alignment horizontal="right" wrapText="1"/>
      <protection locked="0"/>
    </xf>
    <xf numFmtId="0" fontId="6" fillId="24" borderId="14" xfId="0" applyFont="1" applyFill="1" applyBorder="1" applyProtection="1">
      <protection locked="0"/>
    </xf>
    <xf numFmtId="3" fontId="6" fillId="0" borderId="14" xfId="0" applyNumberFormat="1" applyFont="1" applyBorder="1" applyAlignment="1" applyProtection="1">
      <alignment horizontal="right"/>
      <protection locked="0"/>
    </xf>
    <xf numFmtId="3" fontId="6" fillId="24" borderId="14" xfId="0" applyNumberFormat="1" applyFont="1" applyFill="1" applyBorder="1" applyAlignment="1" applyProtection="1">
      <alignment horizontal="right"/>
      <protection locked="0"/>
    </xf>
    <xf numFmtId="3" fontId="27" fillId="24" borderId="14" xfId="0" applyNumberFormat="1" applyFont="1" applyFill="1" applyBorder="1" applyAlignment="1" applyProtection="1">
      <alignment horizontal="right"/>
    </xf>
    <xf numFmtId="0" fontId="6" fillId="24" borderId="10" xfId="0" applyFont="1" applyFill="1" applyBorder="1" applyAlignment="1" applyProtection="1">
      <alignment horizontal="center" vertical="center" wrapText="1"/>
    </xf>
    <xf numFmtId="0" fontId="6" fillId="24" borderId="11" xfId="0" applyFont="1" applyFill="1" applyBorder="1" applyAlignment="1" applyProtection="1">
      <alignment horizontal="center" vertical="center" wrapText="1"/>
    </xf>
    <xf numFmtId="0" fontId="6" fillId="29" borderId="15" xfId="0" applyFont="1" applyFill="1" applyBorder="1" applyAlignment="1" applyProtection="1">
      <alignment horizontal="left" vertical="center" wrapText="1" indent="1"/>
      <protection locked="0"/>
    </xf>
    <xf numFmtId="0" fontId="6" fillId="0" borderId="0" xfId="0" applyFont="1" applyAlignment="1" applyProtection="1">
      <alignment horizontal="center"/>
      <protection locked="0"/>
    </xf>
    <xf numFmtId="0" fontId="40" fillId="0" borderId="0" xfId="0" applyFont="1" applyProtection="1">
      <protection locked="0"/>
    </xf>
    <xf numFmtId="0" fontId="14" fillId="0" borderId="0" xfId="28" applyFont="1" applyAlignment="1" applyProtection="1">
      <protection locked="0"/>
    </xf>
    <xf numFmtId="0" fontId="27" fillId="24" borderId="14" xfId="0" applyFont="1" applyFill="1" applyBorder="1" applyAlignment="1" applyProtection="1">
      <alignment horizontal="left" vertical="center" wrapText="1" indent="1"/>
      <protection locked="0"/>
    </xf>
    <xf numFmtId="0" fontId="6" fillId="24" borderId="14" xfId="0" applyFont="1" applyFill="1" applyBorder="1" applyAlignment="1" applyProtection="1">
      <alignment horizontal="left" vertical="center" wrapText="1" indent="1"/>
      <protection locked="0"/>
    </xf>
    <xf numFmtId="0" fontId="27" fillId="24" borderId="14" xfId="0" applyFont="1" applyFill="1" applyBorder="1" applyAlignment="1" applyProtection="1">
      <alignment horizontal="left" vertical="center" indent="1"/>
      <protection locked="0"/>
    </xf>
    <xf numFmtId="0" fontId="6" fillId="27" borderId="10" xfId="0" applyFont="1" applyFill="1" applyBorder="1" applyAlignment="1" applyProtection="1">
      <alignment horizontal="left" vertical="center" wrapText="1" indent="1"/>
      <protection locked="0"/>
    </xf>
    <xf numFmtId="0" fontId="6" fillId="24" borderId="10" xfId="0" applyFont="1" applyFill="1" applyBorder="1" applyAlignment="1" applyProtection="1">
      <alignment horizontal="left" vertical="center" wrapText="1" indent="1"/>
      <protection locked="0"/>
    </xf>
    <xf numFmtId="0" fontId="37" fillId="27" borderId="14" xfId="0" applyFont="1" applyFill="1" applyBorder="1" applyAlignment="1" applyProtection="1">
      <alignment horizontal="left" vertical="center" wrapText="1" indent="1"/>
      <protection locked="0"/>
    </xf>
    <xf numFmtId="0" fontId="6" fillId="24" borderId="14" xfId="0" applyFont="1" applyFill="1" applyBorder="1" applyAlignment="1" applyProtection="1">
      <alignment horizontal="left" vertical="center" indent="1"/>
      <protection locked="0"/>
    </xf>
    <xf numFmtId="0" fontId="6" fillId="0" borderId="0" xfId="0" applyFont="1" applyAlignment="1" applyProtection="1">
      <alignment vertical="center"/>
      <protection locked="0"/>
    </xf>
    <xf numFmtId="0" fontId="38" fillId="24" borderId="14" xfId="0" applyFont="1" applyFill="1" applyBorder="1" applyAlignment="1" applyProtection="1">
      <alignment vertical="center" wrapText="1"/>
      <protection locked="0"/>
    </xf>
    <xf numFmtId="0" fontId="6" fillId="24" borderId="14" xfId="0" applyFont="1" applyFill="1" applyBorder="1" applyAlignment="1" applyProtection="1">
      <alignment horizontal="right" vertical="center" wrapText="1"/>
    </xf>
    <xf numFmtId="0" fontId="6" fillId="24" borderId="0" xfId="0" applyFont="1" applyFill="1" applyAlignment="1" applyProtection="1">
      <alignment horizontal="right" vertical="center"/>
    </xf>
    <xf numFmtId="164" fontId="39" fillId="24" borderId="14" xfId="0" applyNumberFormat="1" applyFont="1" applyFill="1" applyBorder="1" applyAlignment="1" applyProtection="1">
      <alignment horizontal="right" vertical="center" wrapText="1"/>
    </xf>
    <xf numFmtId="164" fontId="6" fillId="24" borderId="14" xfId="0" applyNumberFormat="1" applyFont="1" applyFill="1" applyBorder="1" applyAlignment="1" applyProtection="1">
      <alignment horizontal="right" vertical="center" wrapText="1"/>
    </xf>
    <xf numFmtId="164" fontId="6" fillId="24" borderId="0" xfId="0" applyNumberFormat="1" applyFont="1" applyFill="1" applyAlignment="1" applyProtection="1">
      <alignment horizontal="right" vertical="center"/>
    </xf>
    <xf numFmtId="10" fontId="6" fillId="24" borderId="14" xfId="0" applyNumberFormat="1" applyFont="1" applyFill="1" applyBorder="1" applyAlignment="1" applyProtection="1">
      <alignment horizontal="right" vertical="center" wrapText="1"/>
    </xf>
    <xf numFmtId="10" fontId="39" fillId="24" borderId="14" xfId="0" applyNumberFormat="1" applyFont="1" applyFill="1" applyBorder="1" applyAlignment="1" applyProtection="1">
      <alignment horizontal="right" vertical="center" wrapText="1"/>
    </xf>
    <xf numFmtId="0" fontId="39" fillId="24" borderId="14" xfId="0" applyFont="1" applyFill="1" applyBorder="1" applyAlignment="1" applyProtection="1">
      <alignment horizontal="left" vertical="center" wrapText="1" indent="1"/>
      <protection locked="0"/>
    </xf>
    <xf numFmtId="0" fontId="27" fillId="0" borderId="0" xfId="0" applyFont="1" applyAlignment="1" applyProtection="1">
      <alignment horizontal="left" vertical="center" indent="1"/>
      <protection locked="0"/>
    </xf>
    <xf numFmtId="0" fontId="6" fillId="0" borderId="0" xfId="0" applyFont="1" applyAlignment="1" applyProtection="1">
      <alignment horizontal="left" vertical="center" indent="1"/>
      <protection locked="0"/>
    </xf>
    <xf numFmtId="0" fontId="6" fillId="0" borderId="0" xfId="0" applyFont="1"/>
    <xf numFmtId="0" fontId="6" fillId="24" borderId="10" xfId="0" applyFont="1" applyFill="1" applyBorder="1" applyAlignment="1">
      <alignment horizontal="center" vertical="center" wrapText="1"/>
    </xf>
    <xf numFmtId="4" fontId="27" fillId="0" borderId="14" xfId="0" applyNumberFormat="1" applyFont="1" applyBorder="1" applyProtection="1">
      <protection locked="0"/>
    </xf>
    <xf numFmtId="4" fontId="27" fillId="24" borderId="14" xfId="0" applyNumberFormat="1" applyFont="1" applyFill="1" applyBorder="1"/>
    <xf numFmtId="4" fontId="6" fillId="0" borderId="14" xfId="0" applyNumberFormat="1" applyFont="1" applyBorder="1" applyProtection="1">
      <protection locked="0"/>
    </xf>
    <xf numFmtId="4" fontId="6" fillId="24" borderId="14" xfId="0" applyNumberFormat="1" applyFont="1" applyFill="1" applyBorder="1"/>
    <xf numFmtId="4" fontId="6" fillId="0" borderId="14" xfId="0" applyNumberFormat="1" applyFont="1" applyBorder="1" applyAlignment="1" applyProtection="1">
      <alignment horizontal="right" wrapText="1"/>
      <protection locked="0"/>
    </xf>
    <xf numFmtId="4" fontId="6" fillId="24" borderId="14" xfId="0" applyNumberFormat="1" applyFont="1" applyFill="1" applyBorder="1" applyAlignment="1">
      <alignment horizontal="right" wrapText="1"/>
    </xf>
    <xf numFmtId="4" fontId="27" fillId="24" borderId="14" xfId="0" applyNumberFormat="1" applyFont="1" applyFill="1" applyBorder="1" applyAlignment="1">
      <alignment horizontal="right" wrapText="1"/>
    </xf>
    <xf numFmtId="0" fontId="6" fillId="24" borderId="14" xfId="0" applyFont="1" applyFill="1" applyBorder="1"/>
    <xf numFmtId="0" fontId="6" fillId="28" borderId="14" xfId="0" applyFont="1" applyFill="1" applyBorder="1"/>
    <xf numFmtId="0" fontId="6" fillId="0" borderId="14" xfId="0" applyFont="1" applyBorder="1" applyProtection="1">
      <protection locked="0"/>
    </xf>
    <xf numFmtId="164" fontId="6" fillId="25" borderId="14" xfId="0" applyNumberFormat="1" applyFont="1" applyFill="1" applyBorder="1" applyProtection="1">
      <protection locked="0"/>
    </xf>
    <xf numFmtId="164" fontId="6" fillId="24" borderId="14" xfId="0" applyNumberFormat="1" applyFont="1" applyFill="1" applyBorder="1"/>
    <xf numFmtId="0" fontId="6" fillId="24" borderId="14" xfId="0" applyFont="1" applyFill="1" applyBorder="1" applyAlignment="1">
      <alignment horizontal="center" vertical="center" wrapText="1"/>
    </xf>
    <xf numFmtId="0" fontId="27" fillId="24" borderId="14" xfId="0" applyFont="1" applyFill="1" applyBorder="1" applyAlignment="1">
      <alignment horizontal="left" vertical="center" wrapText="1" indent="1"/>
    </xf>
    <xf numFmtId="0" fontId="6" fillId="24" borderId="14" xfId="0" applyFont="1" applyFill="1" applyBorder="1" applyAlignment="1">
      <alignment horizontal="left" vertical="center" wrapText="1" indent="1"/>
    </xf>
    <xf numFmtId="0" fontId="6" fillId="28" borderId="14" xfId="0" applyFont="1" applyFill="1" applyBorder="1" applyAlignment="1">
      <alignment horizontal="left" vertical="center" wrapText="1" indent="1"/>
    </xf>
    <xf numFmtId="0" fontId="27" fillId="24" borderId="14" xfId="0" applyFont="1" applyFill="1" applyBorder="1" applyAlignment="1">
      <alignment horizontal="left" vertical="center" indent="1"/>
    </xf>
    <xf numFmtId="0" fontId="6" fillId="28" borderId="14" xfId="0" applyFont="1" applyFill="1" applyBorder="1" applyProtection="1">
      <protection locked="0"/>
    </xf>
    <xf numFmtId="4" fontId="27" fillId="35" borderId="14" xfId="0" applyNumberFormat="1" applyFont="1" applyFill="1" applyBorder="1" applyAlignment="1">
      <alignment horizontal="right" wrapText="1"/>
    </xf>
    <xf numFmtId="0" fontId="6" fillId="35" borderId="14" xfId="0" applyFont="1" applyFill="1" applyBorder="1"/>
    <xf numFmtId="0" fontId="6" fillId="24" borderId="18" xfId="0" applyFont="1" applyFill="1" applyBorder="1" applyAlignment="1">
      <alignment horizontal="left" vertical="center" wrapText="1" indent="1"/>
    </xf>
    <xf numFmtId="0" fontId="30" fillId="29" borderId="14" xfId="0" applyFont="1" applyFill="1" applyBorder="1" applyAlignment="1">
      <alignment vertical="center"/>
    </xf>
    <xf numFmtId="0" fontId="42" fillId="0" borderId="0" xfId="45" applyFont="1"/>
    <xf numFmtId="0" fontId="42" fillId="0" borderId="43" xfId="45" applyFont="1" applyBorder="1"/>
    <xf numFmtId="0" fontId="42" fillId="33" borderId="27" xfId="45" applyFont="1" applyFill="1" applyBorder="1" applyAlignment="1">
      <alignment wrapText="1"/>
    </xf>
    <xf numFmtId="0" fontId="42" fillId="33" borderId="14" xfId="45" applyFont="1" applyFill="1" applyBorder="1" applyAlignment="1">
      <alignment wrapText="1"/>
    </xf>
    <xf numFmtId="0" fontId="42" fillId="33" borderId="31" xfId="45" applyFont="1" applyFill="1" applyBorder="1" applyAlignment="1">
      <alignment wrapText="1"/>
    </xf>
    <xf numFmtId="0" fontId="42" fillId="33" borderId="32" xfId="45" applyFont="1" applyFill="1" applyBorder="1" applyAlignment="1">
      <alignment wrapText="1"/>
    </xf>
    <xf numFmtId="0" fontId="42" fillId="0" borderId="47" xfId="45" applyFont="1" applyBorder="1"/>
    <xf numFmtId="0" fontId="6" fillId="0" borderId="41" xfId="0" applyFont="1" applyBorder="1" applyAlignment="1">
      <alignment horizontal="right" vertical="center" wrapText="1" indent="1"/>
    </xf>
    <xf numFmtId="165" fontId="43" fillId="0" borderId="51" xfId="45" applyNumberFormat="1" applyFont="1" applyBorder="1" applyAlignment="1">
      <alignment vertical="center"/>
    </xf>
    <xf numFmtId="0" fontId="30" fillId="29" borderId="57" xfId="0" applyFont="1" applyFill="1" applyBorder="1" applyAlignment="1" applyProtection="1">
      <alignment horizontal="left" vertical="top" wrapText="1" indent="1"/>
      <protection locked="0"/>
    </xf>
    <xf numFmtId="165" fontId="42" fillId="33" borderId="25" xfId="45" applyNumberFormat="1" applyFont="1" applyFill="1" applyBorder="1"/>
    <xf numFmtId="0" fontId="42" fillId="33" borderId="53" xfId="45" applyFont="1" applyFill="1" applyBorder="1" applyAlignment="1"/>
    <xf numFmtId="0" fontId="42" fillId="33" borderId="25" xfId="45" applyFont="1" applyFill="1" applyBorder="1" applyAlignment="1">
      <alignment wrapText="1"/>
    </xf>
    <xf numFmtId="0" fontId="42" fillId="33" borderId="26" xfId="45" applyFont="1" applyFill="1" applyBorder="1" applyAlignment="1">
      <alignment wrapText="1"/>
    </xf>
    <xf numFmtId="0" fontId="42" fillId="33" borderId="30" xfId="45" applyFont="1" applyFill="1" applyBorder="1" applyAlignment="1">
      <alignment wrapText="1"/>
    </xf>
    <xf numFmtId="0" fontId="42" fillId="33" borderId="28" xfId="45" applyFont="1" applyFill="1" applyBorder="1" applyAlignment="1">
      <alignment wrapText="1"/>
    </xf>
    <xf numFmtId="0" fontId="42" fillId="33" borderId="29" xfId="45" applyFont="1" applyFill="1" applyBorder="1" applyAlignment="1">
      <alignment wrapText="1"/>
    </xf>
    <xf numFmtId="165" fontId="43" fillId="0" borderId="63" xfId="45" applyNumberFormat="1" applyFont="1" applyBorder="1"/>
    <xf numFmtId="0" fontId="41" fillId="33" borderId="54" xfId="45" applyFont="1" applyFill="1" applyBorder="1" applyAlignment="1">
      <alignment horizontal="left" vertical="center" wrapText="1" indent="1"/>
    </xf>
    <xf numFmtId="0" fontId="6" fillId="0" borderId="54" xfId="0" applyFont="1" applyBorder="1" applyAlignment="1">
      <alignment horizontal="right" vertical="center" wrapText="1" indent="1"/>
    </xf>
    <xf numFmtId="0" fontId="44" fillId="33" borderId="58" xfId="45" applyFont="1" applyFill="1" applyBorder="1" applyAlignment="1">
      <alignment horizontal="right" vertical="center" indent="1"/>
    </xf>
    <xf numFmtId="0" fontId="6" fillId="30" borderId="24" xfId="0" applyFont="1" applyFill="1" applyBorder="1" applyAlignment="1" applyProtection="1">
      <alignment horizontal="left" vertical="center" wrapText="1" indent="1"/>
    </xf>
    <xf numFmtId="0" fontId="27" fillId="30" borderId="14" xfId="0" applyFont="1" applyFill="1" applyBorder="1" applyAlignment="1" applyProtection="1"/>
    <xf numFmtId="0" fontId="6" fillId="24" borderId="13" xfId="0" applyFont="1" applyFill="1" applyBorder="1" applyAlignment="1" applyProtection="1">
      <alignment horizontal="left" vertical="center" wrapText="1" indent="1"/>
      <protection locked="0"/>
    </xf>
    <xf numFmtId="0" fontId="27" fillId="24" borderId="14" xfId="0" applyFont="1" applyFill="1" applyBorder="1" applyAlignment="1" applyProtection="1">
      <alignment horizontal="right" indent="1"/>
      <protection locked="0"/>
    </xf>
    <xf numFmtId="0" fontId="6" fillId="29" borderId="14" xfId="0" applyFont="1" applyFill="1" applyBorder="1" applyAlignment="1" applyProtection="1">
      <alignment horizontal="left" vertical="center" wrapText="1" indent="1"/>
      <protection locked="0"/>
    </xf>
    <xf numFmtId="1" fontId="32" fillId="0" borderId="14" xfId="0" applyNumberFormat="1" applyFont="1" applyBorder="1" applyAlignment="1" applyProtection="1">
      <alignment vertical="center"/>
      <protection locked="0"/>
    </xf>
    <xf numFmtId="10" fontId="32" fillId="0" borderId="14" xfId="0" applyNumberFormat="1" applyFont="1" applyBorder="1" applyAlignment="1" applyProtection="1">
      <alignment vertical="center"/>
      <protection locked="0"/>
    </xf>
    <xf numFmtId="0" fontId="0" fillId="0" borderId="0" xfId="0" applyFill="1"/>
    <xf numFmtId="14" fontId="0" fillId="0" borderId="14" xfId="0" applyNumberFormat="1" applyBorder="1" applyProtection="1">
      <protection locked="0"/>
    </xf>
    <xf numFmtId="2" fontId="0" fillId="0" borderId="26" xfId="0" applyNumberFormat="1" applyBorder="1" applyProtection="1">
      <protection locked="0"/>
    </xf>
    <xf numFmtId="2" fontId="0" fillId="0" borderId="14" xfId="0" applyNumberFormat="1" applyBorder="1" applyProtection="1">
      <protection locked="0"/>
    </xf>
    <xf numFmtId="2" fontId="0" fillId="0" borderId="29" xfId="0" applyNumberFormat="1" applyBorder="1" applyProtection="1">
      <protection locked="0"/>
    </xf>
    <xf numFmtId="0" fontId="42" fillId="33" borderId="54" xfId="45" applyFont="1" applyFill="1" applyBorder="1" applyAlignment="1"/>
    <xf numFmtId="0" fontId="6" fillId="0" borderId="14" xfId="0" applyFont="1" applyBorder="1" applyProtection="1"/>
    <xf numFmtId="0" fontId="30" fillId="29" borderId="49" xfId="0" applyFont="1" applyFill="1" applyBorder="1" applyAlignment="1" applyProtection="1">
      <alignment vertical="top" wrapText="1"/>
      <protection locked="0"/>
    </xf>
    <xf numFmtId="165" fontId="43" fillId="0" borderId="68" xfId="45" applyNumberFormat="1" applyFont="1" applyBorder="1"/>
    <xf numFmtId="0" fontId="41" fillId="33" borderId="68" xfId="45" applyFont="1" applyFill="1" applyBorder="1" applyAlignment="1">
      <alignment horizontal="right" vertical="center" indent="1"/>
    </xf>
    <xf numFmtId="0" fontId="41" fillId="33" borderId="53" xfId="45" applyFont="1" applyFill="1" applyBorder="1" applyAlignment="1">
      <alignment horizontal="left" vertical="center" indent="1"/>
    </xf>
    <xf numFmtId="0" fontId="42" fillId="33" borderId="61" xfId="45" applyFont="1" applyFill="1" applyBorder="1" applyAlignment="1"/>
    <xf numFmtId="0" fontId="30" fillId="29" borderId="46" xfId="0" applyFont="1" applyFill="1" applyBorder="1" applyAlignment="1" applyProtection="1">
      <alignment horizontal="left" vertical="top" wrapText="1" indent="1"/>
      <protection locked="0"/>
    </xf>
    <xf numFmtId="0" fontId="30" fillId="29" borderId="52" xfId="0" applyFont="1" applyFill="1" applyBorder="1" applyAlignment="1" applyProtection="1">
      <alignment horizontal="left" vertical="top" wrapText="1" indent="1"/>
      <protection locked="0"/>
    </xf>
    <xf numFmtId="165" fontId="43" fillId="0" borderId="68" xfId="45" applyNumberFormat="1" applyFont="1" applyBorder="1" applyAlignment="1">
      <alignment vertical="center"/>
    </xf>
    <xf numFmtId="165" fontId="42" fillId="33" borderId="53" xfId="45" applyNumberFormat="1" applyFont="1" applyFill="1" applyBorder="1"/>
    <xf numFmtId="165" fontId="42" fillId="33" borderId="54" xfId="45" applyNumberFormat="1" applyFont="1" applyFill="1" applyBorder="1"/>
    <xf numFmtId="0" fontId="30" fillId="29" borderId="49" xfId="0" applyFont="1" applyFill="1" applyBorder="1" applyAlignment="1" applyProtection="1">
      <alignment horizontal="left" vertical="top" wrapText="1" indent="1"/>
      <protection locked="0"/>
    </xf>
    <xf numFmtId="0" fontId="30" fillId="29" borderId="44" xfId="0" applyFont="1" applyFill="1" applyBorder="1" applyAlignment="1" applyProtection="1">
      <alignment horizontal="left" vertical="top" wrapText="1" indent="1"/>
      <protection locked="0"/>
    </xf>
    <xf numFmtId="0" fontId="30" fillId="29" borderId="45" xfId="0" applyFont="1" applyFill="1" applyBorder="1" applyAlignment="1" applyProtection="1">
      <alignment horizontal="left" vertical="top" wrapText="1" indent="1"/>
      <protection locked="0"/>
    </xf>
    <xf numFmtId="0" fontId="30" fillId="29" borderId="47" xfId="0" applyFont="1" applyFill="1" applyBorder="1" applyAlignment="1" applyProtection="1">
      <alignment horizontal="left" vertical="top" wrapText="1" indent="1"/>
      <protection locked="0"/>
    </xf>
    <xf numFmtId="0" fontId="2" fillId="0" borderId="0" xfId="45" applyFont="1"/>
    <xf numFmtId="0" fontId="0" fillId="30" borderId="15" xfId="0" applyFill="1" applyBorder="1" applyAlignment="1" applyProtection="1"/>
    <xf numFmtId="0" fontId="0" fillId="30" borderId="14" xfId="0" applyFill="1" applyBorder="1" applyAlignment="1" applyProtection="1"/>
    <xf numFmtId="165" fontId="0" fillId="30" borderId="15" xfId="0" applyNumberFormat="1" applyFill="1" applyBorder="1" applyAlignment="1" applyProtection="1">
      <alignment horizontal="right"/>
    </xf>
    <xf numFmtId="0" fontId="0" fillId="0" borderId="14" xfId="0" applyBorder="1" applyProtection="1">
      <protection locked="0"/>
    </xf>
    <xf numFmtId="0" fontId="0" fillId="0" borderId="29" xfId="0" applyBorder="1" applyProtection="1">
      <protection locked="0"/>
    </xf>
    <xf numFmtId="0" fontId="0" fillId="0" borderId="26" xfId="0" applyBorder="1" applyProtection="1">
      <protection locked="0"/>
    </xf>
    <xf numFmtId="0" fontId="0" fillId="30" borderId="15" xfId="0" applyFill="1" applyBorder="1" applyProtection="1"/>
    <xf numFmtId="0" fontId="0" fillId="30" borderId="14" xfId="0" applyFill="1" applyBorder="1" applyProtection="1"/>
    <xf numFmtId="14" fontId="6" fillId="0" borderId="14" xfId="0" applyNumberFormat="1" applyFont="1" applyBorder="1" applyAlignment="1" applyProtection="1">
      <alignment horizontal="center" wrapText="1"/>
      <protection locked="0"/>
    </xf>
    <xf numFmtId="0" fontId="6" fillId="0" borderId="14" xfId="0" applyFont="1" applyBorder="1" applyAlignment="1" applyProtection="1">
      <alignment horizontal="center" wrapText="1"/>
      <protection locked="0"/>
    </xf>
    <xf numFmtId="43" fontId="6" fillId="0" borderId="14" xfId="46" applyFont="1" applyBorder="1" applyAlignment="1" applyProtection="1">
      <alignment horizontal="right" wrapText="1"/>
      <protection locked="0"/>
    </xf>
    <xf numFmtId="0" fontId="6" fillId="30" borderId="14" xfId="0" applyFont="1" applyFill="1" applyBorder="1" applyProtection="1"/>
    <xf numFmtId="166" fontId="6" fillId="30" borderId="14" xfId="0" applyNumberFormat="1" applyFont="1" applyFill="1" applyBorder="1" applyProtection="1"/>
    <xf numFmtId="166" fontId="6" fillId="0" borderId="14" xfId="0" applyNumberFormat="1" applyFont="1" applyBorder="1" applyAlignment="1" applyProtection="1">
      <alignment horizontal="right" wrapText="1"/>
      <protection locked="0"/>
    </xf>
    <xf numFmtId="14" fontId="0" fillId="0" borderId="26" xfId="0" applyNumberFormat="1" applyBorder="1" applyAlignment="1" applyProtection="1">
      <alignment wrapText="1"/>
      <protection locked="0"/>
    </xf>
    <xf numFmtId="14" fontId="0" fillId="0" borderId="14" xfId="0" applyNumberFormat="1" applyBorder="1" applyAlignment="1" applyProtection="1">
      <alignment wrapText="1"/>
      <protection locked="0"/>
    </xf>
    <xf numFmtId="14" fontId="0" fillId="0" borderId="29" xfId="0" applyNumberFormat="1" applyBorder="1" applyAlignment="1" applyProtection="1">
      <alignment wrapText="1"/>
      <protection locked="0"/>
    </xf>
    <xf numFmtId="0" fontId="0" fillId="0" borderId="25" xfId="0" applyBorder="1" applyAlignment="1" applyProtection="1">
      <alignment horizontal="center"/>
      <protection locked="0"/>
    </xf>
    <xf numFmtId="0" fontId="0" fillId="0" borderId="27" xfId="0" applyBorder="1" applyAlignment="1" applyProtection="1">
      <alignment horizontal="center"/>
      <protection locked="0"/>
    </xf>
    <xf numFmtId="0" fontId="0" fillId="0" borderId="28" xfId="0" applyBorder="1" applyAlignment="1" applyProtection="1">
      <alignment horizontal="center"/>
      <protection locked="0"/>
    </xf>
    <xf numFmtId="166" fontId="0" fillId="0" borderId="26" xfId="0" applyNumberFormat="1" applyBorder="1" applyProtection="1">
      <protection locked="0"/>
    </xf>
    <xf numFmtId="166" fontId="0" fillId="0" borderId="14" xfId="0" applyNumberFormat="1" applyBorder="1" applyProtection="1">
      <protection locked="0"/>
    </xf>
    <xf numFmtId="166" fontId="0" fillId="0" borderId="29" xfId="0" applyNumberFormat="1" applyBorder="1" applyProtection="1">
      <protection locked="0"/>
    </xf>
    <xf numFmtId="0" fontId="6" fillId="0" borderId="15" xfId="0" applyFont="1" applyBorder="1" applyAlignment="1" applyProtection="1">
      <alignment horizontal="left" wrapText="1"/>
      <protection locked="0"/>
    </xf>
    <xf numFmtId="0" fontId="0" fillId="0" borderId="26" xfId="0" applyBorder="1" applyAlignment="1" applyProtection="1">
      <alignment horizontal="left" wrapText="1"/>
      <protection locked="0"/>
    </xf>
    <xf numFmtId="0" fontId="0" fillId="0" borderId="14" xfId="0" applyBorder="1" applyAlignment="1" applyProtection="1">
      <alignment horizontal="left" wrapText="1"/>
      <protection locked="0"/>
    </xf>
    <xf numFmtId="0" fontId="0" fillId="0" borderId="29" xfId="0" applyBorder="1" applyAlignment="1" applyProtection="1">
      <alignment horizontal="left" wrapText="1"/>
      <protection locked="0"/>
    </xf>
    <xf numFmtId="0" fontId="0" fillId="0" borderId="30" xfId="0" applyBorder="1" applyAlignment="1" applyProtection="1">
      <alignment horizontal="left" wrapText="1"/>
      <protection locked="0"/>
    </xf>
    <xf numFmtId="0" fontId="0" fillId="0" borderId="31" xfId="0" applyBorder="1" applyAlignment="1" applyProtection="1">
      <alignment horizontal="left" wrapText="1"/>
      <protection locked="0"/>
    </xf>
    <xf numFmtId="0" fontId="0" fillId="0" borderId="32" xfId="0" applyBorder="1" applyAlignment="1" applyProtection="1">
      <alignment horizontal="left" wrapText="1"/>
      <protection locked="0"/>
    </xf>
    <xf numFmtId="0" fontId="6" fillId="30" borderId="15" xfId="0" applyFont="1" applyFill="1" applyBorder="1" applyAlignment="1" applyProtection="1">
      <alignment horizontal="left" vertical="center" wrapText="1" indent="1"/>
    </xf>
    <xf numFmtId="0" fontId="0" fillId="0" borderId="15" xfId="0" applyBorder="1" applyAlignment="1" applyProtection="1">
      <alignment horizontal="left" wrapText="1"/>
      <protection locked="0"/>
    </xf>
    <xf numFmtId="0" fontId="6" fillId="0" borderId="14" xfId="0" applyFont="1" applyBorder="1" applyAlignment="1" applyProtection="1">
      <alignment horizontal="left" wrapText="1"/>
      <protection locked="0"/>
    </xf>
    <xf numFmtId="0" fontId="6" fillId="30" borderId="14" xfId="0" applyFont="1" applyFill="1" applyBorder="1" applyAlignment="1" applyProtection="1">
      <alignment horizontal="left" vertical="center" wrapText="1" indent="1"/>
    </xf>
    <xf numFmtId="0" fontId="6" fillId="30" borderId="37" xfId="0" applyFont="1" applyFill="1" applyBorder="1" applyAlignment="1" applyProtection="1">
      <alignment horizontal="left" vertical="center" wrapText="1" indent="1"/>
    </xf>
    <xf numFmtId="0" fontId="0" fillId="0" borderId="34" xfId="0" applyBorder="1" applyAlignment="1" applyProtection="1">
      <alignment horizontal="left" wrapText="1"/>
      <protection locked="0"/>
    </xf>
    <xf numFmtId="0" fontId="6" fillId="30" borderId="27" xfId="0" applyFont="1" applyFill="1" applyBorder="1" applyAlignment="1" applyProtection="1">
      <alignment horizontal="left" vertical="center" wrapText="1" indent="1"/>
    </xf>
    <xf numFmtId="0" fontId="6" fillId="30" borderId="31" xfId="0" applyFont="1" applyFill="1" applyBorder="1" applyAlignment="1" applyProtection="1">
      <alignment horizontal="left" vertical="center" wrapText="1" indent="1"/>
    </xf>
    <xf numFmtId="0" fontId="6" fillId="0" borderId="27" xfId="0" applyFont="1" applyBorder="1" applyAlignment="1" applyProtection="1">
      <alignment horizontal="center"/>
      <protection locked="0"/>
    </xf>
    <xf numFmtId="0" fontId="6" fillId="0" borderId="31" xfId="0" applyFont="1" applyBorder="1" applyAlignment="1" applyProtection="1">
      <alignment horizontal="left" wrapText="1"/>
      <protection locked="0"/>
    </xf>
    <xf numFmtId="0" fontId="6" fillId="30" borderId="76" xfId="0" applyFont="1" applyFill="1" applyBorder="1" applyAlignment="1" applyProtection="1">
      <alignment horizontal="left" vertical="center" wrapText="1" indent="1"/>
    </xf>
    <xf numFmtId="0" fontId="6" fillId="30" borderId="32" xfId="0" applyFont="1" applyFill="1" applyBorder="1" applyAlignment="1" applyProtection="1">
      <alignment horizontal="left" vertical="center" wrapText="1" indent="1"/>
    </xf>
    <xf numFmtId="0" fontId="32" fillId="36" borderId="0" xfId="0" applyFont="1" applyFill="1" applyProtection="1">
      <protection locked="0"/>
    </xf>
    <xf numFmtId="0" fontId="32" fillId="36" borderId="0" xfId="0" applyFont="1" applyFill="1" applyAlignment="1" applyProtection="1">
      <alignment horizontal="left" vertical="top" wrapText="1"/>
      <protection locked="0"/>
    </xf>
    <xf numFmtId="0" fontId="6" fillId="36" borderId="0" xfId="0" applyFont="1" applyFill="1" applyProtection="1">
      <protection locked="0"/>
    </xf>
    <xf numFmtId="0" fontId="28" fillId="36" borderId="0" xfId="0" applyFont="1" applyFill="1" applyAlignment="1" applyProtection="1">
      <alignment horizontal="center" vertical="center" wrapText="1"/>
      <protection locked="0"/>
    </xf>
    <xf numFmtId="165" fontId="42" fillId="0" borderId="54" xfId="45" applyNumberFormat="1" applyFont="1" applyFill="1" applyBorder="1" applyProtection="1">
      <protection locked="0"/>
    </xf>
    <xf numFmtId="165" fontId="42" fillId="0" borderId="33" xfId="45" applyNumberFormat="1" applyFont="1" applyFill="1" applyBorder="1" applyProtection="1">
      <protection locked="0"/>
    </xf>
    <xf numFmtId="165" fontId="42" fillId="33" borderId="33" xfId="45" applyNumberFormat="1" applyFont="1" applyFill="1" applyBorder="1"/>
    <xf numFmtId="165" fontId="42" fillId="0" borderId="75" xfId="45" applyNumberFormat="1" applyFont="1" applyFill="1" applyBorder="1" applyProtection="1">
      <protection locked="0"/>
    </xf>
    <xf numFmtId="165" fontId="42" fillId="0" borderId="61" xfId="45" applyNumberFormat="1" applyFont="1" applyFill="1" applyBorder="1" applyProtection="1">
      <protection locked="0"/>
    </xf>
    <xf numFmtId="165" fontId="42" fillId="33" borderId="36" xfId="45" applyNumberFormat="1" applyFont="1" applyFill="1" applyBorder="1"/>
    <xf numFmtId="165" fontId="1" fillId="33" borderId="53" xfId="45" applyNumberFormat="1" applyFont="1" applyFill="1" applyBorder="1" applyAlignment="1">
      <alignment horizontal="center" vertical="center" wrapText="1"/>
    </xf>
    <xf numFmtId="165" fontId="1" fillId="33" borderId="54" xfId="45" applyNumberFormat="1" applyFont="1" applyFill="1" applyBorder="1" applyAlignment="1">
      <alignment horizontal="center" vertical="center" wrapText="1"/>
    </xf>
    <xf numFmtId="0" fontId="30" fillId="33" borderId="42" xfId="45" applyFont="1" applyFill="1" applyBorder="1" applyAlignment="1">
      <alignment horizontal="left" vertical="center"/>
    </xf>
    <xf numFmtId="165" fontId="32" fillId="33" borderId="53" xfId="45" applyNumberFormat="1" applyFont="1" applyFill="1" applyBorder="1"/>
    <xf numFmtId="165" fontId="32" fillId="33" borderId="70" xfId="45" applyNumberFormat="1" applyFont="1" applyFill="1" applyBorder="1"/>
    <xf numFmtId="165" fontId="6" fillId="33" borderId="15" xfId="45" applyNumberFormat="1" applyFont="1" applyFill="1" applyBorder="1" applyAlignment="1">
      <alignment horizontal="center" vertical="center" wrapText="1"/>
    </xf>
    <xf numFmtId="0" fontId="32" fillId="33" borderId="53" xfId="45" applyFont="1" applyFill="1" applyBorder="1" applyAlignment="1"/>
    <xf numFmtId="0" fontId="32" fillId="34" borderId="72" xfId="45" applyFont="1" applyFill="1" applyBorder="1" applyAlignment="1">
      <alignment wrapText="1"/>
    </xf>
    <xf numFmtId="0" fontId="32" fillId="34" borderId="65" xfId="45" applyFont="1" applyFill="1" applyBorder="1" applyAlignment="1">
      <alignment wrapText="1"/>
    </xf>
    <xf numFmtId="0" fontId="32" fillId="34" borderId="73" xfId="45" applyFont="1" applyFill="1" applyBorder="1" applyAlignment="1">
      <alignment wrapText="1"/>
    </xf>
    <xf numFmtId="165" fontId="32" fillId="0" borderId="54" xfId="45" applyNumberFormat="1" applyFont="1" applyFill="1" applyBorder="1" applyProtection="1">
      <protection locked="0"/>
    </xf>
    <xf numFmtId="165" fontId="32" fillId="0" borderId="41" xfId="45" applyNumberFormat="1" applyFont="1" applyFill="1" applyBorder="1" applyProtection="1">
      <protection locked="0"/>
    </xf>
    <xf numFmtId="0" fontId="32" fillId="33" borderId="27" xfId="45" applyFont="1" applyFill="1" applyBorder="1" applyAlignment="1">
      <alignment wrapText="1"/>
    </xf>
    <xf numFmtId="0" fontId="32" fillId="33" borderId="14" xfId="45" applyFont="1" applyFill="1" applyBorder="1" applyAlignment="1">
      <alignment wrapText="1"/>
    </xf>
    <xf numFmtId="0" fontId="32" fillId="33" borderId="31" xfId="45" applyFont="1" applyFill="1" applyBorder="1" applyAlignment="1">
      <alignment wrapText="1"/>
    </xf>
    <xf numFmtId="0" fontId="32" fillId="33" borderId="54" xfId="45" applyFont="1" applyFill="1" applyBorder="1" applyAlignment="1"/>
    <xf numFmtId="0" fontId="30" fillId="33" borderId="41" xfId="45" applyFont="1" applyFill="1" applyBorder="1" applyAlignment="1">
      <alignment horizontal="left" vertical="center"/>
    </xf>
    <xf numFmtId="165" fontId="32" fillId="33" borderId="54" xfId="45" applyNumberFormat="1" applyFont="1" applyFill="1" applyBorder="1"/>
    <xf numFmtId="165" fontId="32" fillId="33" borderId="41" xfId="45" applyNumberFormat="1" applyFont="1" applyFill="1" applyBorder="1"/>
    <xf numFmtId="0" fontId="32" fillId="34" borderId="66" xfId="45" applyFont="1" applyFill="1" applyBorder="1" applyAlignment="1">
      <alignment wrapText="1"/>
    </xf>
    <xf numFmtId="0" fontId="32" fillId="34" borderId="71" xfId="45" applyFont="1" applyFill="1" applyBorder="1" applyAlignment="1">
      <alignment wrapText="1"/>
    </xf>
    <xf numFmtId="0" fontId="32" fillId="34" borderId="55" xfId="45" applyFont="1" applyFill="1" applyBorder="1" applyAlignment="1">
      <alignment wrapText="1"/>
    </xf>
    <xf numFmtId="0" fontId="6" fillId="33" borderId="15" xfId="45" applyFont="1" applyFill="1" applyBorder="1" applyAlignment="1">
      <alignment horizontal="center" vertical="center" wrapText="1"/>
    </xf>
    <xf numFmtId="0" fontId="32" fillId="33" borderId="54" xfId="45" applyFont="1" applyFill="1" applyBorder="1"/>
    <xf numFmtId="0" fontId="6" fillId="32" borderId="50" xfId="45" applyFont="1" applyFill="1" applyBorder="1" applyAlignment="1">
      <alignment horizontal="right" vertical="center" wrapText="1" indent="1"/>
    </xf>
    <xf numFmtId="0" fontId="6" fillId="33" borderId="41" xfId="45" applyFont="1" applyFill="1" applyBorder="1" applyAlignment="1">
      <alignment horizontal="right" vertical="center" wrapText="1" indent="1"/>
    </xf>
    <xf numFmtId="165" fontId="32" fillId="0" borderId="61" xfId="45" applyNumberFormat="1" applyFont="1" applyFill="1" applyBorder="1" applyProtection="1">
      <protection locked="0"/>
    </xf>
    <xf numFmtId="0" fontId="32" fillId="33" borderId="61" xfId="45" applyFont="1" applyFill="1" applyBorder="1"/>
    <xf numFmtId="165" fontId="6" fillId="33" borderId="53" xfId="45" applyNumberFormat="1" applyFont="1" applyFill="1" applyBorder="1" applyAlignment="1">
      <alignment horizontal="center" vertical="center" wrapText="1"/>
    </xf>
    <xf numFmtId="165" fontId="6" fillId="33" borderId="54" xfId="45" applyNumberFormat="1" applyFont="1" applyFill="1" applyBorder="1" applyAlignment="1">
      <alignment horizontal="center" vertical="center" wrapText="1"/>
    </xf>
    <xf numFmtId="4" fontId="32" fillId="0" borderId="15" xfId="46" applyNumberFormat="1" applyFont="1" applyBorder="1" applyAlignment="1" applyProtection="1">
      <alignment horizontal="right" vertical="center"/>
      <protection locked="0"/>
    </xf>
    <xf numFmtId="4" fontId="32" fillId="0" borderId="16" xfId="46" applyNumberFormat="1" applyFont="1" applyBorder="1" applyAlignment="1" applyProtection="1">
      <alignment horizontal="right" vertical="center"/>
      <protection locked="0"/>
    </xf>
    <xf numFmtId="4" fontId="32" fillId="0" borderId="12" xfId="46" applyNumberFormat="1" applyFont="1" applyBorder="1" applyAlignment="1" applyProtection="1">
      <alignment horizontal="right" vertical="center"/>
      <protection locked="0"/>
    </xf>
    <xf numFmtId="0" fontId="32" fillId="33" borderId="15" xfId="0" applyFont="1" applyFill="1" applyBorder="1" applyAlignment="1" applyProtection="1">
      <alignment horizontal="left" vertical="center" indent="1"/>
      <protection locked="0"/>
    </xf>
    <xf numFmtId="0" fontId="32" fillId="33" borderId="16" xfId="0" applyFont="1" applyFill="1" applyBorder="1" applyAlignment="1" applyProtection="1">
      <alignment horizontal="left" vertical="center" indent="1"/>
      <protection locked="0"/>
    </xf>
    <xf numFmtId="0" fontId="32" fillId="33" borderId="12" xfId="0" applyFont="1" applyFill="1" applyBorder="1" applyAlignment="1" applyProtection="1">
      <alignment horizontal="left" vertical="center" indent="1"/>
      <protection locked="0"/>
    </xf>
    <xf numFmtId="0" fontId="30" fillId="28" borderId="15" xfId="0" applyFont="1" applyFill="1" applyBorder="1" applyAlignment="1" applyProtection="1">
      <alignment horizontal="center" vertical="center"/>
      <protection locked="0"/>
    </xf>
    <xf numFmtId="0" fontId="30" fillId="28" borderId="16" xfId="0" applyFont="1" applyFill="1" applyBorder="1" applyAlignment="1" applyProtection="1">
      <alignment horizontal="center" vertical="center"/>
      <protection locked="0"/>
    </xf>
    <xf numFmtId="0" fontId="30" fillId="28" borderId="12" xfId="0" applyFont="1" applyFill="1" applyBorder="1" applyAlignment="1" applyProtection="1">
      <alignment horizontal="center" vertical="center"/>
      <protection locked="0"/>
    </xf>
    <xf numFmtId="0" fontId="31" fillId="0" borderId="15" xfId="28" applyFont="1" applyBorder="1" applyAlignment="1" applyProtection="1">
      <alignment horizontal="left" vertical="top" wrapText="1"/>
      <protection locked="0"/>
    </xf>
    <xf numFmtId="0" fontId="31" fillId="0" borderId="16" xfId="28" applyFont="1" applyBorder="1" applyAlignment="1" applyProtection="1">
      <alignment horizontal="left" vertical="top" wrapText="1"/>
      <protection locked="0"/>
    </xf>
    <xf numFmtId="0" fontId="31" fillId="0" borderId="12" xfId="28" applyFont="1" applyBorder="1" applyAlignment="1" applyProtection="1">
      <alignment horizontal="left" vertical="top" wrapText="1"/>
      <protection locked="0"/>
    </xf>
    <xf numFmtId="0" fontId="32" fillId="29" borderId="14" xfId="0" applyFont="1" applyFill="1" applyBorder="1" applyAlignment="1" applyProtection="1">
      <alignment vertical="top" wrapText="1"/>
      <protection locked="0"/>
    </xf>
    <xf numFmtId="1" fontId="32" fillId="0" borderId="15" xfId="0" applyNumberFormat="1" applyFont="1" applyBorder="1" applyAlignment="1" applyProtection="1">
      <alignment horizontal="center"/>
      <protection locked="0"/>
    </xf>
    <xf numFmtId="1" fontId="32" fillId="0" borderId="12" xfId="0" applyNumberFormat="1" applyFont="1" applyBorder="1" applyAlignment="1" applyProtection="1">
      <alignment horizontal="center"/>
      <protection locked="0"/>
    </xf>
    <xf numFmtId="0" fontId="32" fillId="24" borderId="15" xfId="0" applyFont="1" applyFill="1" applyBorder="1" applyAlignment="1" applyProtection="1">
      <alignment horizontal="center" vertical="center" wrapText="1"/>
      <protection locked="0"/>
    </xf>
    <xf numFmtId="0" fontId="32" fillId="24" borderId="12" xfId="0" applyFont="1" applyFill="1" applyBorder="1" applyAlignment="1" applyProtection="1">
      <alignment horizontal="center" vertical="center" wrapText="1"/>
      <protection locked="0"/>
    </xf>
    <xf numFmtId="0" fontId="30" fillId="29" borderId="14" xfId="0" applyFont="1" applyFill="1" applyBorder="1" applyAlignment="1" applyProtection="1">
      <alignment horizontal="left" vertical="center" wrapText="1" indent="1"/>
      <protection locked="0"/>
    </xf>
    <xf numFmtId="0" fontId="32" fillId="29" borderId="14" xfId="0" applyFont="1" applyFill="1" applyBorder="1" applyAlignment="1" applyProtection="1">
      <alignment horizontal="left" vertical="center" wrapText="1"/>
      <protection locked="0"/>
    </xf>
    <xf numFmtId="0" fontId="32" fillId="0" borderId="0" xfId="0" applyFont="1" applyAlignment="1" applyProtection="1">
      <alignment horizontal="center"/>
      <protection locked="0"/>
    </xf>
    <xf numFmtId="0" fontId="32" fillId="0" borderId="17" xfId="0" applyFont="1" applyBorder="1" applyAlignment="1" applyProtection="1">
      <alignment horizontal="center"/>
      <protection locked="0"/>
    </xf>
    <xf numFmtId="0" fontId="30" fillId="29" borderId="14" xfId="0" applyFont="1" applyFill="1" applyBorder="1" applyAlignment="1" applyProtection="1">
      <alignment horizontal="right" vertical="center" wrapText="1" indent="1"/>
      <protection locked="0"/>
    </xf>
    <xf numFmtId="0" fontId="32" fillId="0" borderId="14" xfId="0" applyFont="1" applyBorder="1" applyAlignment="1" applyProtection="1">
      <alignment horizontal="center" vertical="center"/>
      <protection locked="0"/>
    </xf>
    <xf numFmtId="0" fontId="30" fillId="29" borderId="15" xfId="0" applyFont="1" applyFill="1" applyBorder="1" applyAlignment="1" applyProtection="1">
      <alignment horizontal="center" vertical="center" wrapText="1"/>
      <protection locked="0"/>
    </xf>
    <xf numFmtId="0" fontId="30" fillId="29" borderId="16" xfId="0" applyFont="1" applyFill="1" applyBorder="1" applyAlignment="1" applyProtection="1">
      <alignment horizontal="center" vertical="center" wrapText="1"/>
      <protection locked="0"/>
    </xf>
    <xf numFmtId="0" fontId="30" fillId="29" borderId="12" xfId="0" applyFont="1" applyFill="1" applyBorder="1" applyAlignment="1" applyProtection="1">
      <alignment horizontal="center" vertical="center" wrapText="1"/>
      <protection locked="0"/>
    </xf>
    <xf numFmtId="0" fontId="30" fillId="29" borderId="14" xfId="0" applyFont="1" applyFill="1" applyBorder="1" applyAlignment="1" applyProtection="1">
      <alignment horizontal="center" vertical="center" wrapText="1"/>
      <protection locked="0"/>
    </xf>
    <xf numFmtId="0" fontId="0" fillId="0" borderId="14" xfId="0" applyBorder="1" applyAlignment="1" applyProtection="1">
      <alignment horizontal="center" vertical="center"/>
      <protection locked="0"/>
    </xf>
    <xf numFmtId="0" fontId="31" fillId="0" borderId="14" xfId="28" applyFont="1" applyBorder="1" applyAlignment="1" applyProtection="1">
      <alignment horizontal="left" vertical="top" wrapText="1"/>
      <protection locked="0"/>
    </xf>
    <xf numFmtId="0" fontId="32" fillId="0" borderId="17" xfId="0" applyFont="1" applyBorder="1" applyAlignment="1" applyProtection="1">
      <alignment horizontal="left" vertical="top" wrapText="1"/>
      <protection locked="0"/>
    </xf>
    <xf numFmtId="0" fontId="32" fillId="0" borderId="11" xfId="0" applyFont="1" applyBorder="1" applyAlignment="1" applyProtection="1">
      <alignment horizontal="left" vertical="top" wrapText="1"/>
      <protection locked="0"/>
    </xf>
    <xf numFmtId="0" fontId="32" fillId="0" borderId="0" xfId="0" applyFont="1" applyAlignment="1" applyProtection="1">
      <alignment horizontal="left" vertical="center" wrapText="1"/>
      <protection locked="0"/>
    </xf>
    <xf numFmtId="0" fontId="30" fillId="0" borderId="0" xfId="0" applyFont="1" applyAlignment="1" applyProtection="1">
      <alignment horizontal="left" wrapText="1"/>
      <protection locked="0"/>
    </xf>
    <xf numFmtId="0" fontId="6" fillId="0" borderId="15" xfId="0" applyFont="1" applyBorder="1" applyAlignment="1" applyProtection="1">
      <alignment horizontal="left" vertical="top" wrapText="1"/>
      <protection locked="0"/>
    </xf>
    <xf numFmtId="0" fontId="6" fillId="0" borderId="16" xfId="0" applyFont="1" applyBorder="1" applyAlignment="1" applyProtection="1">
      <alignment horizontal="left" vertical="top" wrapText="1"/>
      <protection locked="0"/>
    </xf>
    <xf numFmtId="0" fontId="6" fillId="0" borderId="12" xfId="0" applyFont="1" applyBorder="1" applyAlignment="1" applyProtection="1">
      <alignment horizontal="left" vertical="top" wrapText="1"/>
      <protection locked="0"/>
    </xf>
    <xf numFmtId="0" fontId="32" fillId="29" borderId="15" xfId="0" applyFont="1" applyFill="1" applyBorder="1" applyAlignment="1" applyProtection="1">
      <alignment horizontal="left" vertical="center" wrapText="1" indent="1"/>
      <protection locked="0"/>
    </xf>
    <xf numFmtId="0" fontId="32" fillId="29" borderId="16" xfId="0" applyFont="1" applyFill="1" applyBorder="1" applyAlignment="1" applyProtection="1">
      <alignment horizontal="left" vertical="center" wrapText="1" indent="1"/>
      <protection locked="0"/>
    </xf>
    <xf numFmtId="0" fontId="32" fillId="29" borderId="12" xfId="0" applyFont="1" applyFill="1" applyBorder="1" applyAlignment="1" applyProtection="1">
      <alignment horizontal="left" vertical="center" wrapText="1" indent="1"/>
      <protection locked="0"/>
    </xf>
    <xf numFmtId="0" fontId="32" fillId="29" borderId="14" xfId="0" applyFont="1" applyFill="1" applyBorder="1" applyAlignment="1" applyProtection="1">
      <alignment horizontal="left" vertical="top" wrapText="1"/>
      <protection locked="0"/>
    </xf>
    <xf numFmtId="0" fontId="32" fillId="29" borderId="14" xfId="0" applyFont="1" applyFill="1" applyBorder="1" applyAlignment="1" applyProtection="1">
      <alignment horizontal="right" vertical="center" wrapText="1"/>
      <protection locked="0"/>
    </xf>
    <xf numFmtId="0" fontId="32" fillId="29" borderId="14" xfId="0" applyFont="1" applyFill="1" applyBorder="1" applyAlignment="1" applyProtection="1">
      <alignment horizontal="center" vertical="center" wrapText="1"/>
      <protection locked="0"/>
    </xf>
    <xf numFmtId="0" fontId="32" fillId="0" borderId="15" xfId="0" applyFont="1" applyBorder="1" applyAlignment="1" applyProtection="1">
      <alignment horizontal="left" vertical="center" wrapText="1" indent="1"/>
      <protection locked="0"/>
    </xf>
    <xf numFmtId="0" fontId="32" fillId="0" borderId="16" xfId="0" applyFont="1" applyBorder="1" applyAlignment="1" applyProtection="1">
      <alignment horizontal="left" vertical="center" wrapText="1" indent="1"/>
      <protection locked="0"/>
    </xf>
    <xf numFmtId="0" fontId="32" fillId="0" borderId="12" xfId="0" applyFont="1" applyBorder="1" applyAlignment="1" applyProtection="1">
      <alignment horizontal="left" vertical="center" wrapText="1" indent="1"/>
      <protection locked="0"/>
    </xf>
    <xf numFmtId="0" fontId="30" fillId="33" borderId="15" xfId="0" applyFont="1" applyFill="1" applyBorder="1" applyAlignment="1" applyProtection="1">
      <alignment horizontal="right" vertical="center" indent="1"/>
      <protection locked="0"/>
    </xf>
    <xf numFmtId="0" fontId="30" fillId="33" borderId="16" xfId="0" applyFont="1" applyFill="1" applyBorder="1" applyAlignment="1" applyProtection="1">
      <alignment horizontal="right" vertical="center" indent="1"/>
      <protection locked="0"/>
    </xf>
    <xf numFmtId="0" fontId="30" fillId="33" borderId="12" xfId="0" applyFont="1" applyFill="1" applyBorder="1" applyAlignment="1" applyProtection="1">
      <alignment horizontal="right" vertical="center" indent="1"/>
      <protection locked="0"/>
    </xf>
    <xf numFmtId="4" fontId="30" fillId="33" borderId="15" xfId="46" applyNumberFormat="1" applyFont="1" applyFill="1" applyBorder="1" applyAlignment="1" applyProtection="1">
      <alignment horizontal="right" vertical="center"/>
    </xf>
    <xf numFmtId="4" fontId="30" fillId="33" borderId="16" xfId="46" applyNumberFormat="1" applyFont="1" applyFill="1" applyBorder="1" applyAlignment="1" applyProtection="1">
      <alignment horizontal="right" vertical="center"/>
    </xf>
    <xf numFmtId="4" fontId="30" fillId="33" borderId="12" xfId="46" applyNumberFormat="1" applyFont="1" applyFill="1" applyBorder="1" applyAlignment="1" applyProtection="1">
      <alignment horizontal="right" vertical="center"/>
    </xf>
    <xf numFmtId="0" fontId="30" fillId="29" borderId="14" xfId="0" applyFont="1" applyFill="1" applyBorder="1" applyAlignment="1" applyProtection="1">
      <alignment vertical="top" wrapText="1"/>
      <protection locked="0"/>
    </xf>
    <xf numFmtId="0" fontId="6" fillId="0" borderId="14" xfId="0" applyFont="1" applyBorder="1" applyAlignment="1" applyProtection="1">
      <alignment horizontal="center"/>
      <protection locked="0"/>
    </xf>
    <xf numFmtId="4" fontId="32" fillId="0" borderId="15" xfId="46" applyNumberFormat="1" applyFont="1" applyBorder="1" applyAlignment="1" applyProtection="1">
      <alignment horizontal="center" vertical="center"/>
      <protection locked="0"/>
    </xf>
    <xf numFmtId="4" fontId="32" fillId="0" borderId="16" xfId="46" applyNumberFormat="1" applyFont="1" applyBorder="1" applyAlignment="1" applyProtection="1">
      <alignment horizontal="center" vertical="center"/>
      <protection locked="0"/>
    </xf>
    <xf numFmtId="4" fontId="32" fillId="0" borderId="12" xfId="46" applyNumberFormat="1" applyFont="1" applyBorder="1" applyAlignment="1" applyProtection="1">
      <alignment horizontal="center" vertical="center"/>
      <protection locked="0"/>
    </xf>
    <xf numFmtId="4" fontId="30" fillId="28" borderId="15" xfId="46" applyNumberFormat="1" applyFont="1" applyFill="1" applyBorder="1" applyAlignment="1" applyProtection="1">
      <alignment horizontal="right" vertical="center"/>
    </xf>
    <xf numFmtId="4" fontId="30" fillId="28" borderId="16" xfId="46" applyNumberFormat="1" applyFont="1" applyFill="1" applyBorder="1" applyAlignment="1" applyProtection="1">
      <alignment horizontal="right" vertical="center"/>
    </xf>
    <xf numFmtId="4" fontId="30" fillId="28" borderId="12" xfId="46" applyNumberFormat="1" applyFont="1" applyFill="1" applyBorder="1" applyAlignment="1" applyProtection="1">
      <alignment horizontal="right" vertical="center"/>
    </xf>
    <xf numFmtId="0" fontId="30" fillId="28" borderId="15" xfId="0" applyFont="1" applyFill="1" applyBorder="1" applyAlignment="1" applyProtection="1">
      <alignment horizontal="right" vertical="center" indent="1"/>
      <protection locked="0"/>
    </xf>
    <xf numFmtId="0" fontId="30" fillId="28" borderId="16" xfId="0" applyFont="1" applyFill="1" applyBorder="1" applyAlignment="1" applyProtection="1">
      <alignment horizontal="right" vertical="center" indent="1"/>
      <protection locked="0"/>
    </xf>
    <xf numFmtId="0" fontId="30" fillId="28" borderId="12" xfId="0" applyFont="1" applyFill="1" applyBorder="1" applyAlignment="1" applyProtection="1">
      <alignment horizontal="right" vertical="center" indent="1"/>
      <protection locked="0"/>
    </xf>
    <xf numFmtId="0" fontId="30" fillId="26" borderId="15" xfId="0" applyFont="1" applyFill="1" applyBorder="1" applyAlignment="1" applyProtection="1">
      <alignment horizontal="center" vertical="center" wrapText="1"/>
      <protection locked="0"/>
    </xf>
    <xf numFmtId="0" fontId="30" fillId="26" borderId="16" xfId="0" applyFont="1" applyFill="1" applyBorder="1" applyAlignment="1" applyProtection="1">
      <alignment horizontal="center" vertical="center" wrapText="1"/>
      <protection locked="0"/>
    </xf>
    <xf numFmtId="0" fontId="30" fillId="26" borderId="12" xfId="0" applyFont="1" applyFill="1" applyBorder="1" applyAlignment="1" applyProtection="1">
      <alignment horizontal="center" vertical="center" wrapText="1"/>
      <protection locked="0"/>
    </xf>
    <xf numFmtId="0" fontId="32" fillId="29" borderId="15" xfId="0" applyFont="1" applyFill="1" applyBorder="1" applyAlignment="1" applyProtection="1">
      <alignment horizontal="left" vertical="top" wrapText="1"/>
      <protection locked="0"/>
    </xf>
    <xf numFmtId="0" fontId="32" fillId="29" borderId="16" xfId="0" applyFont="1" applyFill="1" applyBorder="1" applyAlignment="1" applyProtection="1">
      <alignment horizontal="left" vertical="top" wrapText="1"/>
      <protection locked="0"/>
    </xf>
    <xf numFmtId="0" fontId="32" fillId="29" borderId="12" xfId="0" applyFont="1" applyFill="1" applyBorder="1" applyAlignment="1" applyProtection="1">
      <alignment horizontal="left" vertical="top" wrapText="1"/>
      <protection locked="0"/>
    </xf>
    <xf numFmtId="0" fontId="14" fillId="0" borderId="0" xfId="28" applyFont="1" applyAlignment="1" applyProtection="1">
      <alignment horizontal="center"/>
      <protection locked="0"/>
    </xf>
    <xf numFmtId="0" fontId="31" fillId="0" borderId="0" xfId="28" applyFont="1" applyAlignment="1" applyProtection="1">
      <alignment horizontal="center"/>
      <protection locked="0"/>
    </xf>
    <xf numFmtId="0" fontId="27" fillId="24" borderId="14" xfId="0" applyFont="1" applyFill="1" applyBorder="1" applyAlignment="1" applyProtection="1">
      <alignment horizontal="left" vertical="center" indent="1"/>
      <protection locked="0"/>
    </xf>
    <xf numFmtId="0" fontId="6" fillId="29" borderId="15" xfId="0" applyFont="1" applyFill="1" applyBorder="1" applyAlignment="1" applyProtection="1">
      <alignment horizontal="left" vertical="center" wrapText="1" indent="1"/>
      <protection locked="0"/>
    </xf>
    <xf numFmtId="0" fontId="6" fillId="29" borderId="16" xfId="0" applyFont="1" applyFill="1" applyBorder="1" applyAlignment="1" applyProtection="1">
      <alignment horizontal="left" vertical="center" wrapText="1" indent="1"/>
      <protection locked="0"/>
    </xf>
    <xf numFmtId="0" fontId="6" fillId="29" borderId="12" xfId="0" applyFont="1" applyFill="1" applyBorder="1" applyAlignment="1" applyProtection="1">
      <alignment horizontal="left" vertical="center" wrapText="1" indent="1"/>
      <protection locked="0"/>
    </xf>
    <xf numFmtId="0" fontId="6" fillId="0" borderId="15" xfId="0" applyFont="1" applyFill="1" applyBorder="1" applyAlignment="1" applyProtection="1">
      <alignment horizontal="left" vertical="center" wrapText="1"/>
      <protection locked="0"/>
    </xf>
    <xf numFmtId="0" fontId="6" fillId="0" borderId="16" xfId="0" applyFont="1" applyFill="1" applyBorder="1" applyAlignment="1" applyProtection="1">
      <alignment horizontal="left" vertical="center" wrapText="1"/>
      <protection locked="0"/>
    </xf>
    <xf numFmtId="0" fontId="6" fillId="0" borderId="12" xfId="0" applyFont="1" applyFill="1" applyBorder="1" applyAlignment="1" applyProtection="1">
      <alignment horizontal="left" vertical="center" wrapText="1"/>
      <protection locked="0"/>
    </xf>
    <xf numFmtId="0" fontId="27" fillId="29" borderId="14" xfId="0" applyFont="1" applyFill="1" applyBorder="1" applyAlignment="1" applyProtection="1">
      <alignment horizontal="left" vertical="center" wrapText="1" indent="1"/>
      <protection locked="0"/>
    </xf>
    <xf numFmtId="0" fontId="6" fillId="0" borderId="14" xfId="0" applyFont="1" applyBorder="1" applyAlignment="1" applyProtection="1">
      <alignment horizontal="left" vertical="top" wrapText="1"/>
      <protection locked="0"/>
    </xf>
    <xf numFmtId="0" fontId="27" fillId="24" borderId="18" xfId="0" applyFont="1" applyFill="1" applyBorder="1" applyAlignment="1" applyProtection="1">
      <alignment horizontal="left" vertical="center" wrapText="1" indent="1"/>
      <protection locked="0"/>
    </xf>
    <xf numFmtId="0" fontId="27" fillId="24" borderId="17" xfId="0" applyFont="1" applyFill="1" applyBorder="1" applyAlignment="1" applyProtection="1">
      <alignment horizontal="left" vertical="center" wrapText="1" indent="1"/>
      <protection locked="0"/>
    </xf>
    <xf numFmtId="0" fontId="27" fillId="0" borderId="17" xfId="0" applyFont="1" applyBorder="1" applyAlignment="1" applyProtection="1">
      <alignment horizontal="left" vertical="center" indent="1"/>
      <protection locked="0"/>
    </xf>
    <xf numFmtId="0" fontId="6" fillId="29" borderId="14" xfId="0" applyFont="1" applyFill="1" applyBorder="1" applyAlignment="1" applyProtection="1">
      <alignment horizontal="left" vertical="center" wrapText="1" indent="1"/>
      <protection locked="0"/>
    </xf>
    <xf numFmtId="0" fontId="6" fillId="29" borderId="15" xfId="0" applyFont="1" applyFill="1" applyBorder="1" applyAlignment="1">
      <alignment horizontal="left" vertical="center" wrapText="1" indent="1"/>
    </xf>
    <xf numFmtId="0" fontId="6" fillId="29" borderId="16" xfId="0" applyFont="1" applyFill="1" applyBorder="1" applyAlignment="1">
      <alignment horizontal="left" vertical="center" wrapText="1" indent="1"/>
    </xf>
    <xf numFmtId="0" fontId="6" fillId="29" borderId="12" xfId="0" applyFont="1" applyFill="1" applyBorder="1" applyAlignment="1">
      <alignment horizontal="left" vertical="center" wrapText="1" indent="1"/>
    </xf>
    <xf numFmtId="0" fontId="27" fillId="24" borderId="14" xfId="0" applyFont="1" applyFill="1" applyBorder="1" applyAlignment="1">
      <alignment horizontal="left" vertical="center" wrapText="1" indent="1"/>
    </xf>
    <xf numFmtId="0" fontId="31" fillId="0" borderId="0" xfId="28" applyFont="1" applyAlignment="1" applyProtection="1">
      <alignment horizontal="center" vertical="center"/>
    </xf>
    <xf numFmtId="43" fontId="27" fillId="30" borderId="26" xfId="46" applyFont="1" applyFill="1" applyBorder="1" applyProtection="1"/>
    <xf numFmtId="43" fontId="0" fillId="0" borderId="14" xfId="46" applyFont="1" applyBorder="1" applyProtection="1"/>
    <xf numFmtId="43" fontId="0" fillId="0" borderId="29" xfId="46" applyFont="1" applyBorder="1" applyProtection="1"/>
    <xf numFmtId="0" fontId="0" fillId="0" borderId="26" xfId="0" applyBorder="1" applyAlignment="1" applyProtection="1">
      <alignment horizontal="left" wrapText="1"/>
      <protection locked="0"/>
    </xf>
    <xf numFmtId="0" fontId="0" fillId="0" borderId="14" xfId="0" applyBorder="1" applyAlignment="1" applyProtection="1">
      <alignment horizontal="left" wrapText="1"/>
      <protection locked="0"/>
    </xf>
    <xf numFmtId="0" fontId="0" fillId="0" borderId="29" xfId="0" applyBorder="1" applyAlignment="1" applyProtection="1">
      <alignment horizontal="left" wrapText="1"/>
      <protection locked="0"/>
    </xf>
    <xf numFmtId="165" fontId="0" fillId="0" borderId="15" xfId="0" applyNumberFormat="1" applyBorder="1" applyAlignment="1" applyProtection="1">
      <alignment wrapText="1"/>
      <protection locked="0"/>
    </xf>
    <xf numFmtId="165" fontId="0" fillId="0" borderId="12" xfId="0" applyNumberFormat="1" applyBorder="1" applyAlignment="1" applyProtection="1">
      <alignment wrapText="1"/>
      <protection locked="0"/>
    </xf>
    <xf numFmtId="165" fontId="0" fillId="0" borderId="14" xfId="0" applyNumberFormat="1" applyBorder="1" applyAlignment="1" applyProtection="1">
      <alignment wrapText="1"/>
      <protection locked="0"/>
    </xf>
    <xf numFmtId="43" fontId="0" fillId="0" borderId="15" xfId="46" applyFont="1" applyBorder="1" applyAlignment="1" applyProtection="1">
      <protection locked="0"/>
    </xf>
    <xf numFmtId="43" fontId="0" fillId="0" borderId="12" xfId="46" applyFont="1" applyBorder="1" applyAlignment="1" applyProtection="1">
      <protection locked="0"/>
    </xf>
    <xf numFmtId="43" fontId="0" fillId="0" borderId="14" xfId="46" applyFont="1" applyBorder="1" applyAlignment="1" applyProtection="1">
      <protection locked="0"/>
    </xf>
    <xf numFmtId="0" fontId="0" fillId="0" borderId="15" xfId="0" applyBorder="1" applyAlignment="1" applyProtection="1">
      <alignment horizontal="left" wrapText="1"/>
      <protection locked="0"/>
    </xf>
    <xf numFmtId="0" fontId="0" fillId="0" borderId="33" xfId="0" applyBorder="1" applyAlignment="1"/>
    <xf numFmtId="0" fontId="30" fillId="24" borderId="25" xfId="0" applyFont="1" applyFill="1" applyBorder="1" applyAlignment="1" applyProtection="1">
      <alignment horizontal="left" vertical="center" wrapText="1" indent="1"/>
    </xf>
    <xf numFmtId="0" fontId="30" fillId="24" borderId="26" xfId="0" applyFont="1" applyFill="1" applyBorder="1" applyAlignment="1" applyProtection="1">
      <alignment horizontal="left" vertical="center" wrapText="1" indent="1"/>
    </xf>
    <xf numFmtId="0" fontId="30" fillId="24" borderId="30" xfId="0" applyFont="1" applyFill="1" applyBorder="1" applyAlignment="1" applyProtection="1">
      <alignment horizontal="left" vertical="center" wrapText="1" indent="1"/>
    </xf>
    <xf numFmtId="0" fontId="30" fillId="24" borderId="27" xfId="0" applyFont="1" applyFill="1" applyBorder="1" applyAlignment="1" applyProtection="1">
      <alignment horizontal="left" vertical="center" wrapText="1" indent="1"/>
    </xf>
    <xf numFmtId="0" fontId="30" fillId="24" borderId="14" xfId="0" applyFont="1" applyFill="1" applyBorder="1" applyAlignment="1" applyProtection="1">
      <alignment horizontal="left" vertical="center" wrapText="1" indent="1"/>
    </xf>
    <xf numFmtId="0" fontId="30" fillId="24" borderId="31" xfId="0" applyFont="1" applyFill="1" applyBorder="1" applyAlignment="1" applyProtection="1">
      <alignment horizontal="left" vertical="center" wrapText="1" indent="1"/>
    </xf>
    <xf numFmtId="0" fontId="32" fillId="29" borderId="27" xfId="0" applyFont="1" applyFill="1" applyBorder="1" applyAlignment="1" applyProtection="1">
      <alignment horizontal="left" vertical="center" wrapText="1" indent="1"/>
    </xf>
    <xf numFmtId="0" fontId="32" fillId="29" borderId="14" xfId="0" applyFont="1" applyFill="1" applyBorder="1" applyAlignment="1" applyProtection="1">
      <alignment horizontal="left" vertical="center" wrapText="1" indent="1"/>
    </xf>
    <xf numFmtId="0" fontId="32" fillId="29" borderId="31" xfId="0" applyFont="1" applyFill="1" applyBorder="1" applyAlignment="1" applyProtection="1">
      <alignment horizontal="left" vertical="center" wrapText="1" indent="1"/>
    </xf>
    <xf numFmtId="0" fontId="6" fillId="30" borderId="14" xfId="0" applyFont="1" applyFill="1" applyBorder="1" applyAlignment="1" applyProtection="1">
      <alignment horizontal="left" vertical="center" wrapText="1" indent="1"/>
    </xf>
    <xf numFmtId="0" fontId="32" fillId="29" borderId="41" xfId="0" applyFont="1" applyFill="1" applyBorder="1" applyAlignment="1" applyProtection="1">
      <alignment horizontal="left" vertical="center" wrapText="1" indent="1"/>
    </xf>
    <xf numFmtId="0" fontId="32" fillId="29" borderId="16" xfId="0" applyFont="1" applyFill="1" applyBorder="1" applyAlignment="1" applyProtection="1">
      <alignment horizontal="left" vertical="center" wrapText="1" indent="1"/>
    </xf>
    <xf numFmtId="0" fontId="32" fillId="29" borderId="33" xfId="0" applyFont="1" applyFill="1" applyBorder="1" applyAlignment="1" applyProtection="1">
      <alignment horizontal="left" vertical="center" wrapText="1" indent="1"/>
    </xf>
    <xf numFmtId="0" fontId="6" fillId="0" borderId="41" xfId="0" applyFont="1" applyBorder="1" applyAlignment="1" applyProtection="1">
      <alignment horizontal="left" vertical="center" wrapText="1"/>
      <protection locked="0"/>
    </xf>
    <xf numFmtId="0" fontId="6" fillId="0" borderId="16" xfId="0" applyFont="1" applyBorder="1" applyAlignment="1" applyProtection="1">
      <alignment horizontal="left" vertical="center" wrapText="1"/>
      <protection locked="0"/>
    </xf>
    <xf numFmtId="0" fontId="6" fillId="0" borderId="33" xfId="0" applyFont="1" applyBorder="1" applyAlignment="1" applyProtection="1">
      <alignment horizontal="left" vertical="center" wrapText="1"/>
      <protection locked="0"/>
    </xf>
    <xf numFmtId="0" fontId="30" fillId="24" borderId="41" xfId="0" applyFont="1" applyFill="1" applyBorder="1" applyAlignment="1" applyProtection="1">
      <alignment horizontal="left" vertical="center" wrapText="1" indent="1"/>
    </xf>
    <xf numFmtId="0" fontId="30" fillId="24" borderId="16" xfId="0" applyFont="1" applyFill="1" applyBorder="1" applyAlignment="1" applyProtection="1">
      <alignment horizontal="left" vertical="center" wrapText="1" indent="1"/>
    </xf>
    <xf numFmtId="0" fontId="30" fillId="24" borderId="33" xfId="0" applyFont="1" applyFill="1" applyBorder="1" applyAlignment="1" applyProtection="1">
      <alignment horizontal="left" vertical="center" wrapText="1" indent="1"/>
    </xf>
    <xf numFmtId="0" fontId="6" fillId="30" borderId="37" xfId="0" applyFont="1" applyFill="1" applyBorder="1" applyAlignment="1" applyProtection="1">
      <alignment horizontal="left" vertical="center" wrapText="1" indent="1"/>
    </xf>
    <xf numFmtId="0" fontId="6" fillId="30" borderId="38" xfId="0" applyFont="1" applyFill="1" applyBorder="1" applyAlignment="1" applyProtection="1">
      <alignment horizontal="left" vertical="center" wrapText="1" indent="1"/>
    </xf>
    <xf numFmtId="43" fontId="0" fillId="30" borderId="26" xfId="46" applyFont="1" applyFill="1" applyBorder="1" applyAlignment="1" applyProtection="1">
      <alignment horizontal="right"/>
    </xf>
    <xf numFmtId="43" fontId="0" fillId="0" borderId="14" xfId="46" applyFont="1" applyBorder="1" applyAlignment="1" applyProtection="1">
      <alignment horizontal="right"/>
    </xf>
    <xf numFmtId="43" fontId="0" fillId="0" borderId="29" xfId="46" applyFont="1" applyBorder="1" applyAlignment="1" applyProtection="1">
      <alignment horizontal="right"/>
    </xf>
    <xf numFmtId="165" fontId="0" fillId="30" borderId="26" xfId="0" applyNumberFormat="1" applyFill="1" applyBorder="1" applyProtection="1"/>
    <xf numFmtId="165" fontId="0" fillId="0" borderId="14" xfId="0" applyNumberFormat="1" applyBorder="1" applyProtection="1"/>
    <xf numFmtId="165" fontId="0" fillId="0" borderId="29" xfId="0" applyNumberFormat="1" applyBorder="1" applyProtection="1"/>
    <xf numFmtId="0" fontId="32" fillId="29" borderId="70" xfId="0" applyFont="1" applyFill="1" applyBorder="1" applyAlignment="1" applyProtection="1">
      <alignment horizontal="left" vertical="center" wrapText="1"/>
    </xf>
    <xf numFmtId="0" fontId="32" fillId="29" borderId="35" xfId="0" applyFont="1" applyFill="1" applyBorder="1" applyAlignment="1" applyProtection="1">
      <alignment horizontal="left" vertical="center" wrapText="1"/>
    </xf>
    <xf numFmtId="0" fontId="32" fillId="29" borderId="36" xfId="0" applyFont="1" applyFill="1" applyBorder="1" applyAlignment="1" applyProtection="1">
      <alignment horizontal="left" vertical="center" wrapText="1"/>
    </xf>
    <xf numFmtId="0" fontId="6" fillId="0" borderId="77" xfId="0" applyFont="1" applyBorder="1" applyAlignment="1" applyProtection="1">
      <alignment horizontal="left" vertical="center" wrapText="1"/>
      <protection locked="0"/>
    </xf>
    <xf numFmtId="0" fontId="6" fillId="0" borderId="74" xfId="0" applyFont="1" applyBorder="1" applyAlignment="1" applyProtection="1">
      <alignment horizontal="left" vertical="center" wrapText="1"/>
      <protection locked="0"/>
    </xf>
    <xf numFmtId="0" fontId="6" fillId="0" borderId="75" xfId="0" applyFont="1" applyBorder="1" applyAlignment="1" applyProtection="1">
      <alignment horizontal="left" vertical="center" wrapText="1"/>
      <protection locked="0"/>
    </xf>
    <xf numFmtId="0" fontId="32" fillId="29" borderId="70" xfId="0" applyFont="1" applyFill="1" applyBorder="1" applyAlignment="1" applyProtection="1">
      <alignment horizontal="left" vertical="center" wrapText="1" indent="1"/>
    </xf>
    <xf numFmtId="0" fontId="32" fillId="29" borderId="35" xfId="0" applyFont="1" applyFill="1" applyBorder="1" applyAlignment="1" applyProtection="1">
      <alignment horizontal="left" vertical="center" wrapText="1" indent="1"/>
    </xf>
    <xf numFmtId="0" fontId="32" fillId="29" borderId="36" xfId="0" applyFont="1" applyFill="1" applyBorder="1" applyAlignment="1" applyProtection="1">
      <alignment horizontal="left" vertical="center" wrapText="1" indent="1"/>
    </xf>
    <xf numFmtId="0" fontId="6" fillId="0" borderId="41" xfId="0" applyFont="1" applyBorder="1" applyAlignment="1" applyProtection="1">
      <alignment horizontal="left" vertical="top" wrapText="1"/>
      <protection locked="0"/>
    </xf>
    <xf numFmtId="0" fontId="6" fillId="0" borderId="33" xfId="0" applyFont="1" applyBorder="1" applyAlignment="1" applyProtection="1">
      <alignment horizontal="left" vertical="top" wrapText="1"/>
      <protection locked="0"/>
    </xf>
    <xf numFmtId="0" fontId="6" fillId="30" borderId="15" xfId="0" applyFont="1" applyFill="1" applyBorder="1" applyAlignment="1" applyProtection="1">
      <alignment horizontal="left" vertical="center" wrapText="1" indent="1"/>
    </xf>
    <xf numFmtId="0" fontId="6" fillId="30" borderId="12" xfId="0" applyFont="1" applyFill="1" applyBorder="1" applyAlignment="1" applyProtection="1">
      <alignment horizontal="left" vertical="center" wrapText="1" indent="1"/>
    </xf>
    <xf numFmtId="43" fontId="0" fillId="0" borderId="15" xfId="46" applyFont="1" applyBorder="1" applyProtection="1">
      <protection locked="0"/>
    </xf>
    <xf numFmtId="43" fontId="0" fillId="0" borderId="12" xfId="46" applyFont="1" applyBorder="1" applyProtection="1">
      <protection locked="0"/>
    </xf>
    <xf numFmtId="43" fontId="0" fillId="0" borderId="14" xfId="46" applyFont="1" applyBorder="1" applyProtection="1">
      <protection locked="0"/>
    </xf>
    <xf numFmtId="0" fontId="31" fillId="0" borderId="0" xfId="28" applyFont="1" applyAlignment="1" applyProtection="1">
      <alignment horizontal="center" vertical="center"/>
      <protection locked="0"/>
    </xf>
    <xf numFmtId="0" fontId="0" fillId="0" borderId="37" xfId="0" applyBorder="1" applyAlignment="1" applyProtection="1">
      <alignment horizontal="left" wrapText="1"/>
      <protection locked="0"/>
    </xf>
    <xf numFmtId="0" fontId="0" fillId="0" borderId="75" xfId="0" applyBorder="1" applyAlignment="1"/>
    <xf numFmtId="0" fontId="0" fillId="0" borderId="33" xfId="0" applyBorder="1" applyAlignment="1">
      <alignment horizontal="left" vertical="center" wrapText="1" indent="1"/>
    </xf>
    <xf numFmtId="0" fontId="43" fillId="31" borderId="49" xfId="45" applyFont="1" applyFill="1" applyBorder="1" applyAlignment="1">
      <alignment horizontal="center" vertical="center"/>
    </xf>
    <xf numFmtId="0" fontId="43" fillId="31" borderId="47" xfId="45" applyFont="1" applyFill="1" applyBorder="1" applyAlignment="1">
      <alignment horizontal="center" vertical="center"/>
    </xf>
    <xf numFmtId="0" fontId="0" fillId="0" borderId="47" xfId="0" applyBorder="1" applyAlignment="1">
      <alignment horizontal="center" vertical="center"/>
    </xf>
    <xf numFmtId="0" fontId="6" fillId="33" borderId="15" xfId="45" applyFont="1" applyFill="1" applyBorder="1" applyAlignment="1">
      <alignment horizontal="center" vertical="center" wrapText="1"/>
    </xf>
    <xf numFmtId="0" fontId="6" fillId="33" borderId="15" xfId="0" applyFont="1" applyFill="1" applyBorder="1" applyAlignment="1">
      <alignment horizontal="center" vertical="center" wrapText="1"/>
    </xf>
    <xf numFmtId="0" fontId="45" fillId="32" borderId="49" xfId="45" applyFont="1" applyFill="1" applyBorder="1" applyAlignment="1" applyProtection="1">
      <alignment horizontal="center" vertical="center"/>
      <protection locked="0"/>
    </xf>
    <xf numFmtId="0" fontId="45" fillId="0" borderId="52" xfId="0" applyFont="1" applyBorder="1" applyAlignment="1" applyProtection="1">
      <protection locked="0"/>
    </xf>
    <xf numFmtId="0" fontId="45" fillId="32" borderId="43" xfId="0" applyFont="1" applyFill="1" applyBorder="1" applyAlignment="1" applyProtection="1">
      <protection locked="0"/>
    </xf>
    <xf numFmtId="0" fontId="45" fillId="0" borderId="48" xfId="0" applyFont="1" applyBorder="1" applyAlignment="1" applyProtection="1">
      <protection locked="0"/>
    </xf>
    <xf numFmtId="0" fontId="45" fillId="32" borderId="40" xfId="0" applyFont="1" applyFill="1" applyBorder="1" applyAlignment="1" applyProtection="1">
      <protection locked="0"/>
    </xf>
    <xf numFmtId="0" fontId="45" fillId="0" borderId="51" xfId="0" applyFont="1" applyBorder="1" applyAlignment="1" applyProtection="1">
      <protection locked="0"/>
    </xf>
    <xf numFmtId="0" fontId="48" fillId="29" borderId="60" xfId="45" applyFont="1" applyFill="1" applyBorder="1" applyAlignment="1">
      <alignment horizontal="right" vertical="center" wrapText="1" indent="1"/>
    </xf>
    <xf numFmtId="0" fontId="49" fillId="29" borderId="69" xfId="0" applyFont="1" applyFill="1" applyBorder="1" applyAlignment="1">
      <alignment horizontal="right" indent="1"/>
    </xf>
    <xf numFmtId="0" fontId="49" fillId="29" borderId="68" xfId="0" applyFont="1" applyFill="1" applyBorder="1" applyAlignment="1">
      <alignment horizontal="right" indent="1"/>
    </xf>
    <xf numFmtId="0" fontId="32" fillId="33" borderId="54" xfId="45" applyFont="1" applyFill="1" applyBorder="1" applyAlignment="1"/>
    <xf numFmtId="0" fontId="6" fillId="33" borderId="54" xfId="0" applyFont="1" applyFill="1" applyBorder="1" applyAlignment="1"/>
    <xf numFmtId="0" fontId="43" fillId="31" borderId="62" xfId="45" applyFont="1" applyFill="1" applyBorder="1" applyAlignment="1">
      <alignment horizontal="center" vertical="center"/>
    </xf>
    <xf numFmtId="0" fontId="43" fillId="31" borderId="64" xfId="45" applyFont="1" applyFill="1" applyBorder="1" applyAlignment="1">
      <alignment horizontal="center" vertical="center"/>
    </xf>
    <xf numFmtId="0" fontId="43" fillId="31" borderId="67" xfId="45" applyFont="1" applyFill="1" applyBorder="1" applyAlignment="1">
      <alignment horizontal="center" vertical="center"/>
    </xf>
    <xf numFmtId="165" fontId="6" fillId="33" borderId="15" xfId="45" applyNumberFormat="1" applyFont="1" applyFill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32" borderId="41" xfId="45" applyFont="1" applyFill="1" applyBorder="1" applyAlignment="1">
      <alignment horizontal="right" vertical="center" wrapText="1"/>
    </xf>
    <xf numFmtId="0" fontId="6" fillId="0" borderId="16" xfId="0" applyFont="1" applyBorder="1" applyAlignment="1"/>
    <xf numFmtId="0" fontId="46" fillId="31" borderId="49" xfId="45" applyFont="1" applyFill="1" applyBorder="1" applyAlignment="1">
      <alignment horizontal="center" vertical="center"/>
    </xf>
    <xf numFmtId="0" fontId="46" fillId="31" borderId="47" xfId="45" applyFont="1" applyFill="1" applyBorder="1" applyAlignment="1">
      <alignment horizontal="center" vertical="center"/>
    </xf>
    <xf numFmtId="0" fontId="47" fillId="0" borderId="47" xfId="0" applyFont="1" applyBorder="1" applyAlignment="1">
      <alignment horizontal="center" vertical="center"/>
    </xf>
    <xf numFmtId="0" fontId="47" fillId="0" borderId="43" xfId="0" applyFont="1" applyBorder="1" applyAlignment="1">
      <alignment horizontal="center" vertical="center"/>
    </xf>
    <xf numFmtId="0" fontId="47" fillId="0" borderId="0" xfId="0" applyFont="1" applyAlignment="1">
      <alignment horizontal="center" vertical="center"/>
    </xf>
    <xf numFmtId="0" fontId="47" fillId="0" borderId="40" xfId="0" applyFont="1" applyBorder="1" applyAlignment="1">
      <alignment horizontal="center" vertical="center"/>
    </xf>
    <xf numFmtId="0" fontId="47" fillId="0" borderId="39" xfId="0" applyFont="1" applyBorder="1" applyAlignment="1">
      <alignment horizontal="center" vertical="center"/>
    </xf>
    <xf numFmtId="0" fontId="6" fillId="33" borderId="56" xfId="45" applyFont="1" applyFill="1" applyBorder="1" applyAlignment="1">
      <alignment horizontal="center" vertical="center" wrapText="1"/>
    </xf>
    <xf numFmtId="0" fontId="6" fillId="33" borderId="69" xfId="0" applyFont="1" applyFill="1" applyBorder="1" applyAlignment="1">
      <alignment horizontal="center" vertical="center" wrapText="1"/>
    </xf>
    <xf numFmtId="0" fontId="6" fillId="0" borderId="68" xfId="0" applyFont="1" applyBorder="1" applyAlignment="1">
      <alignment horizontal="center" vertical="center" wrapText="1"/>
    </xf>
    <xf numFmtId="0" fontId="43" fillId="31" borderId="59" xfId="45" applyFont="1" applyFill="1" applyBorder="1" applyAlignment="1">
      <alignment horizontal="center" vertical="center"/>
    </xf>
    <xf numFmtId="0" fontId="43" fillId="31" borderId="57" xfId="45" applyFont="1" applyFill="1" applyBorder="1" applyAlignment="1">
      <alignment horizontal="center" vertical="center"/>
    </xf>
    <xf numFmtId="0" fontId="42" fillId="33" borderId="54" xfId="45" applyFont="1" applyFill="1" applyBorder="1" applyAlignment="1"/>
    <xf numFmtId="165" fontId="6" fillId="33" borderId="54" xfId="45" applyNumberFormat="1" applyFont="1" applyFill="1" applyBorder="1" applyAlignment="1">
      <alignment horizontal="center" vertical="center" wrapText="1"/>
    </xf>
    <xf numFmtId="0" fontId="6" fillId="33" borderId="54" xfId="0" applyFont="1" applyFill="1" applyBorder="1" applyAlignment="1">
      <alignment horizontal="center" vertical="center" wrapText="1"/>
    </xf>
    <xf numFmtId="0" fontId="6" fillId="0" borderId="54" xfId="0" applyFont="1" applyBorder="1" applyAlignment="1">
      <alignment horizontal="center" vertical="center" wrapText="1"/>
    </xf>
    <xf numFmtId="0" fontId="6" fillId="0" borderId="64" xfId="0" applyFont="1" applyBorder="1" applyAlignment="1"/>
    <xf numFmtId="0" fontId="47" fillId="0" borderId="47" xfId="0" applyFont="1" applyBorder="1" applyAlignment="1"/>
    <xf numFmtId="0" fontId="47" fillId="0" borderId="43" xfId="0" applyFont="1" applyBorder="1" applyAlignment="1"/>
    <xf numFmtId="0" fontId="47" fillId="0" borderId="0" xfId="0" applyFont="1" applyAlignment="1"/>
    <xf numFmtId="0" fontId="47" fillId="0" borderId="40" xfId="0" applyFont="1" applyBorder="1" applyAlignment="1"/>
    <xf numFmtId="0" fontId="47" fillId="0" borderId="39" xfId="0" applyFont="1" applyBorder="1" applyAlignment="1"/>
    <xf numFmtId="0" fontId="0" fillId="0" borderId="64" xfId="0" applyBorder="1" applyAlignment="1">
      <alignment horizontal="center" vertical="center"/>
    </xf>
    <xf numFmtId="0" fontId="47" fillId="0" borderId="52" xfId="0" applyFont="1" applyBorder="1" applyAlignment="1">
      <alignment horizontal="center" vertical="center"/>
    </xf>
    <xf numFmtId="0" fontId="47" fillId="0" borderId="48" xfId="0" applyFont="1" applyBorder="1" applyAlignment="1">
      <alignment horizontal="center" vertical="center"/>
    </xf>
    <xf numFmtId="0" fontId="47" fillId="0" borderId="51" xfId="0" applyFont="1" applyBorder="1" applyAlignment="1">
      <alignment horizontal="center" vertical="center"/>
    </xf>
    <xf numFmtId="165" fontId="3" fillId="33" borderId="54" xfId="45" applyNumberFormat="1" applyFont="1" applyFill="1" applyBorder="1" applyAlignment="1">
      <alignment horizontal="center" vertical="center" wrapText="1"/>
    </xf>
    <xf numFmtId="0" fontId="0" fillId="0" borderId="54" xfId="0" applyBorder="1" applyAlignment="1">
      <alignment horizontal="center" vertical="center" wrapText="1"/>
    </xf>
    <xf numFmtId="0" fontId="3" fillId="33" borderId="56" xfId="45" applyFont="1" applyFill="1" applyBorder="1" applyAlignment="1">
      <alignment horizontal="center" vertical="center" wrapText="1"/>
    </xf>
    <xf numFmtId="0" fontId="0" fillId="0" borderId="68" xfId="0" applyBorder="1" applyAlignment="1">
      <alignment horizontal="center" vertical="center" wrapText="1"/>
    </xf>
  </cellXfs>
  <cellStyles count="47">
    <cellStyle name="20% — akcent 1" xfId="1" builtinId="30" customBuiltin="1"/>
    <cellStyle name="20% — akcent 2" xfId="2" builtinId="34" customBuiltin="1"/>
    <cellStyle name="20% — akcent 3" xfId="3" builtinId="38" customBuiltin="1"/>
    <cellStyle name="20% — akcent 4" xfId="4" builtinId="42" customBuiltin="1"/>
    <cellStyle name="20% — akcent 5" xfId="5" builtinId="46" customBuiltin="1"/>
    <cellStyle name="20% — akcent 6" xfId="6" builtinId="50" customBuiltin="1"/>
    <cellStyle name="40% — akcent 1" xfId="7" builtinId="31" customBuiltin="1"/>
    <cellStyle name="40% — akcent 2" xfId="8" builtinId="35" customBuiltin="1"/>
    <cellStyle name="40% — akcent 3" xfId="9" builtinId="39" customBuiltin="1"/>
    <cellStyle name="40% — akcent 4" xfId="10" builtinId="43" customBuiltin="1"/>
    <cellStyle name="40% — akcent 5" xfId="11" builtinId="47" customBuiltin="1"/>
    <cellStyle name="40% — akcent 6" xfId="12" builtinId="51" customBuiltin="1"/>
    <cellStyle name="60% — akcent 1" xfId="13" builtinId="32" customBuiltin="1"/>
    <cellStyle name="60% — akcent 2" xfId="14" builtinId="36" customBuiltin="1"/>
    <cellStyle name="60% — akcent 3" xfId="15" builtinId="40" customBuiltin="1"/>
    <cellStyle name="60% — akcent 4" xfId="16" builtinId="44" customBuiltin="1"/>
    <cellStyle name="60% — akcent 5" xfId="17" builtinId="48" customBuiltin="1"/>
    <cellStyle name="60% — akcent 6" xfId="18" builtinId="52" customBuiltin="1"/>
    <cellStyle name="Akcent 1" xfId="19" builtinId="29" customBuiltin="1"/>
    <cellStyle name="Akcent 2" xfId="20" builtinId="33" customBuiltin="1"/>
    <cellStyle name="Akcent 3" xfId="21" builtinId="37" customBuiltin="1"/>
    <cellStyle name="Akcent 4" xfId="22" builtinId="41" customBuiltin="1"/>
    <cellStyle name="Akcent 5" xfId="23" builtinId="45" customBuiltin="1"/>
    <cellStyle name="Akcent 6" xfId="24" builtinId="49" customBuiltin="1"/>
    <cellStyle name="Dane wejściowe" xfId="25" builtinId="20" customBuiltin="1"/>
    <cellStyle name="Dane wyjściowe" xfId="26" builtinId="21" customBuiltin="1"/>
    <cellStyle name="Dobry" xfId="27" builtinId="26" customBuiltin="1"/>
    <cellStyle name="Dziesiętny" xfId="46" builtinId="3"/>
    <cellStyle name="Hiperłącze" xfId="28" builtinId="8"/>
    <cellStyle name="Komórka połączona" xfId="29" builtinId="24" customBuiltin="1"/>
    <cellStyle name="Komórka zaznaczona" xfId="30" builtinId="23" customBuiltin="1"/>
    <cellStyle name="Nagłówek 1" xfId="31" builtinId="16" customBuiltin="1"/>
    <cellStyle name="Nagłówek 2" xfId="32" builtinId="17" customBuiltin="1"/>
    <cellStyle name="Nagłówek 3" xfId="33" builtinId="18" customBuiltin="1"/>
    <cellStyle name="Nagłówek 4" xfId="34" builtinId="19" customBuiltin="1"/>
    <cellStyle name="Neutralny" xfId="35" builtinId="28" customBuiltin="1"/>
    <cellStyle name="Normalny" xfId="0" builtinId="0"/>
    <cellStyle name="Normalny 2" xfId="44" xr:uid="{00000000-0005-0000-0000-000024000000}"/>
    <cellStyle name="Normalny 3" xfId="45" xr:uid="{E960DAE7-2370-4958-BE55-BE510FD1A4F5}"/>
    <cellStyle name="Obliczenia" xfId="36" builtinId="22" customBuiltin="1"/>
    <cellStyle name="Suma" xfId="37" builtinId="25" customBuiltin="1"/>
    <cellStyle name="Tekst objaśnienia" xfId="38" builtinId="53" customBuiltin="1"/>
    <cellStyle name="Tekst ostrzeżenia" xfId="39" builtinId="11" customBuiltin="1"/>
    <cellStyle name="Tytuł" xfId="40" builtinId="15" customBuiltin="1"/>
    <cellStyle name="Uwaga" xfId="41" builtinId="10" customBuiltin="1"/>
    <cellStyle name="Uwaga 2" xfId="42" xr:uid="{00000000-0005-0000-0000-00002B000000}"/>
    <cellStyle name="Zły" xfId="43" builtinId="27" customBuiltin="1"/>
  </cellStyles>
  <dxfs count="80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FF000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FF000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FF000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FF000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200025</xdr:colOff>
          <xdr:row>77</xdr:row>
          <xdr:rowOff>114300</xdr:rowOff>
        </xdr:from>
        <xdr:to>
          <xdr:col>4</xdr:col>
          <xdr:colOff>133350</xdr:colOff>
          <xdr:row>81</xdr:row>
          <xdr:rowOff>104775</xdr:rowOff>
        </xdr:to>
        <xdr:sp macro="" textlink="">
          <xdr:nvSpPr>
            <xdr:cNvPr id="4104" name="Object 8" hidden="1">
              <a:extLst>
                <a:ext uri="{63B3BB69-23CF-44E3-9099-C40C66FF867C}">
                  <a14:compatExt spid="_x0000_s4104"/>
                </a:ext>
                <a:ext uri="{FF2B5EF4-FFF2-40B4-BE49-F238E27FC236}">
                  <a16:creationId xmlns:a16="http://schemas.microsoft.com/office/drawing/2014/main" id="{00000000-0008-0000-0000-000008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123825</xdr:colOff>
          <xdr:row>88</xdr:row>
          <xdr:rowOff>114300</xdr:rowOff>
        </xdr:from>
        <xdr:to>
          <xdr:col>6</xdr:col>
          <xdr:colOff>219075</xdr:colOff>
          <xdr:row>91</xdr:row>
          <xdr:rowOff>57150</xdr:rowOff>
        </xdr:to>
        <xdr:sp macro="" textlink="">
          <xdr:nvSpPr>
            <xdr:cNvPr id="4107" name="Object 11" hidden="1">
              <a:extLst>
                <a:ext uri="{63B3BB69-23CF-44E3-9099-C40C66FF867C}">
                  <a14:compatExt spid="_x0000_s4107"/>
                </a:ext>
                <a:ext uri="{FF2B5EF4-FFF2-40B4-BE49-F238E27FC236}">
                  <a16:creationId xmlns:a16="http://schemas.microsoft.com/office/drawing/2014/main" id="{00000000-0008-0000-0000-00000B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xdr:twoCellAnchor editAs="oneCell">
    <xdr:from>
      <xdr:col>3</xdr:col>
      <xdr:colOff>1</xdr:colOff>
      <xdr:row>0</xdr:row>
      <xdr:rowOff>44824</xdr:rowOff>
    </xdr:from>
    <xdr:to>
      <xdr:col>11</xdr:col>
      <xdr:colOff>22674</xdr:colOff>
      <xdr:row>2</xdr:row>
      <xdr:rowOff>142801</xdr:rowOff>
    </xdr:to>
    <xdr:pic>
      <xdr:nvPicPr>
        <xdr:cNvPr id="11" name="Obraz 1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9177" y="44824"/>
          <a:ext cx="5760085" cy="45656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oleObject" Target="../embeddings/oleObject1.bin"/><Relationship Id="rId3" Type="http://schemas.openxmlformats.org/officeDocument/2006/relationships/printerSettings" Target="../printerSettings/printerSettings3.bin"/><Relationship Id="rId7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drawing" Target="../drawings/drawing1.xml"/><Relationship Id="rId11" Type="http://schemas.openxmlformats.org/officeDocument/2006/relationships/image" Target="../media/image2.wmf"/><Relationship Id="rId5" Type="http://schemas.openxmlformats.org/officeDocument/2006/relationships/printerSettings" Target="../printerSettings/printerSettings5.bin"/><Relationship Id="rId10" Type="http://schemas.openxmlformats.org/officeDocument/2006/relationships/oleObject" Target="../embeddings/oleObject2.bin"/><Relationship Id="rId4" Type="http://schemas.openxmlformats.org/officeDocument/2006/relationships/printerSettings" Target="../printerSettings/printerSettings4.bin"/><Relationship Id="rId9" Type="http://schemas.openxmlformats.org/officeDocument/2006/relationships/image" Target="../media/image1.emf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8.bin"/><Relationship Id="rId2" Type="http://schemas.openxmlformats.org/officeDocument/2006/relationships/printerSettings" Target="../printerSettings/printerSettings7.bin"/><Relationship Id="rId1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9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3.bin"/><Relationship Id="rId2" Type="http://schemas.openxmlformats.org/officeDocument/2006/relationships/printerSettings" Target="../printerSettings/printerSettings12.bin"/><Relationship Id="rId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15.bin"/><Relationship Id="rId4" Type="http://schemas.openxmlformats.org/officeDocument/2006/relationships/printerSettings" Target="../printerSettings/printerSettings1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Arkusz1">
    <pageSetUpPr fitToPage="1"/>
  </sheetPr>
  <dimension ref="A1:X109"/>
  <sheetViews>
    <sheetView showGridLines="0" tabSelected="1" zoomScaleNormal="100" workbookViewId="0">
      <selection activeCell="D5" sqref="D5:N5"/>
    </sheetView>
  </sheetViews>
  <sheetFormatPr defaultColWidth="9.140625" defaultRowHeight="14.25"/>
  <cols>
    <col min="1" max="1" width="3.7109375" style="8" customWidth="1"/>
    <col min="2" max="2" width="7.7109375" style="17" customWidth="1"/>
    <col min="3" max="14" width="10.7109375" style="8" customWidth="1"/>
    <col min="15" max="21" width="9.140625" style="8"/>
    <col min="22" max="22" width="40.7109375" style="8" customWidth="1"/>
    <col min="23" max="16384" width="9.140625" style="8"/>
  </cols>
  <sheetData>
    <row r="1" spans="1:15">
      <c r="A1" s="270"/>
      <c r="B1" s="270"/>
      <c r="C1" s="270"/>
      <c r="D1" s="270"/>
      <c r="E1" s="270"/>
      <c r="F1" s="270"/>
      <c r="G1" s="270"/>
      <c r="H1" s="270"/>
      <c r="I1" s="270"/>
      <c r="J1" s="270"/>
      <c r="K1" s="270"/>
      <c r="L1" s="270"/>
      <c r="M1" s="270"/>
      <c r="N1" s="270"/>
    </row>
    <row r="2" spans="1:15">
      <c r="A2" s="270"/>
      <c r="B2" s="270"/>
      <c r="C2" s="270"/>
      <c r="D2" s="270"/>
      <c r="E2" s="270"/>
      <c r="F2" s="270"/>
      <c r="G2" s="270"/>
      <c r="H2" s="270"/>
      <c r="I2" s="270"/>
      <c r="J2" s="270"/>
      <c r="K2" s="270"/>
      <c r="L2" s="270"/>
      <c r="M2" s="270"/>
      <c r="N2" s="270"/>
    </row>
    <row r="3" spans="1:15" ht="15" customHeight="1">
      <c r="A3" s="271"/>
      <c r="B3" s="271"/>
      <c r="C3" s="271"/>
      <c r="D3" s="271"/>
      <c r="E3" s="271"/>
      <c r="F3" s="271"/>
      <c r="G3" s="271"/>
      <c r="H3" s="271"/>
      <c r="I3" s="271"/>
      <c r="J3" s="271"/>
      <c r="K3" s="271"/>
      <c r="L3" s="271"/>
      <c r="M3" s="271"/>
      <c r="N3" s="271"/>
    </row>
    <row r="4" spans="1:15" ht="71.25" customHeight="1">
      <c r="A4" s="274" t="s">
        <v>273</v>
      </c>
      <c r="B4" s="275"/>
      <c r="C4" s="275"/>
      <c r="D4" s="275"/>
      <c r="E4" s="275"/>
      <c r="F4" s="275"/>
      <c r="G4" s="275"/>
      <c r="H4" s="275"/>
      <c r="I4" s="275"/>
      <c r="J4" s="275"/>
      <c r="K4" s="275"/>
      <c r="L4" s="275"/>
      <c r="M4" s="275"/>
      <c r="N4" s="276"/>
    </row>
    <row r="5" spans="1:15" ht="36.75" customHeight="1">
      <c r="A5" s="272" t="s">
        <v>132</v>
      </c>
      <c r="B5" s="272"/>
      <c r="C5" s="272"/>
      <c r="D5" s="273"/>
      <c r="E5" s="273"/>
      <c r="F5" s="273"/>
      <c r="G5" s="273"/>
      <c r="H5" s="273"/>
      <c r="I5" s="273"/>
      <c r="J5" s="273"/>
      <c r="K5" s="273"/>
      <c r="L5" s="273"/>
      <c r="M5" s="273"/>
      <c r="N5" s="273"/>
    </row>
    <row r="6" spans="1:15" ht="38.25" customHeight="1">
      <c r="A6" s="272" t="s">
        <v>133</v>
      </c>
      <c r="B6" s="272"/>
      <c r="C6" s="272"/>
      <c r="D6" s="273"/>
      <c r="E6" s="273"/>
      <c r="F6" s="273"/>
      <c r="G6" s="273"/>
      <c r="H6" s="273"/>
      <c r="I6" s="273"/>
      <c r="J6" s="273"/>
      <c r="K6" s="273"/>
      <c r="L6" s="273"/>
      <c r="M6" s="273"/>
      <c r="N6" s="273"/>
    </row>
    <row r="7" spans="1:15" ht="38.25" customHeight="1">
      <c r="A7" s="277" t="s">
        <v>186</v>
      </c>
      <c r="B7" s="278"/>
      <c r="C7" s="278"/>
      <c r="D7" s="278"/>
      <c r="E7" s="278"/>
      <c r="F7" s="278"/>
      <c r="G7" s="278"/>
      <c r="H7" s="278"/>
      <c r="I7" s="278"/>
      <c r="J7" s="278"/>
      <c r="K7" s="278"/>
      <c r="L7" s="278"/>
      <c r="M7" s="278"/>
      <c r="N7" s="278"/>
    </row>
    <row r="8" spans="1:15" ht="23.25" customHeight="1">
      <c r="A8" s="260" t="s">
        <v>208</v>
      </c>
      <c r="B8" s="261"/>
      <c r="C8" s="261"/>
      <c r="D8" s="261"/>
      <c r="E8" s="261"/>
      <c r="F8" s="261"/>
      <c r="G8" s="261"/>
      <c r="H8" s="261"/>
      <c r="I8" s="261"/>
      <c r="J8" s="261"/>
      <c r="K8" s="261"/>
      <c r="L8" s="261"/>
      <c r="M8" s="261"/>
      <c r="N8" s="262"/>
      <c r="O8" s="9"/>
    </row>
    <row r="9" spans="1:15" ht="23.25" customHeight="1">
      <c r="A9" s="279" t="s">
        <v>142</v>
      </c>
      <c r="B9" s="279"/>
      <c r="C9" s="279"/>
      <c r="D9" s="279"/>
      <c r="E9" s="279"/>
      <c r="F9" s="279"/>
      <c r="G9" s="279"/>
      <c r="H9" s="279"/>
      <c r="I9" s="279"/>
      <c r="J9" s="279"/>
      <c r="K9" s="279"/>
      <c r="L9" s="279"/>
      <c r="M9" s="279"/>
      <c r="N9" s="279"/>
    </row>
    <row r="10" spans="1:15" ht="23.25" customHeight="1">
      <c r="A10" s="279" t="s">
        <v>143</v>
      </c>
      <c r="B10" s="279"/>
      <c r="C10" s="279"/>
      <c r="D10" s="279"/>
      <c r="E10" s="279"/>
      <c r="F10" s="279"/>
      <c r="G10" s="279"/>
      <c r="H10" s="279"/>
      <c r="I10" s="279"/>
      <c r="J10" s="279"/>
      <c r="K10" s="279"/>
      <c r="L10" s="279"/>
      <c r="M10" s="279"/>
      <c r="N10" s="279"/>
    </row>
    <row r="11" spans="1:15" ht="23.25" customHeight="1">
      <c r="A11" s="279" t="s">
        <v>145</v>
      </c>
      <c r="B11" s="279"/>
      <c r="C11" s="279"/>
      <c r="D11" s="279"/>
      <c r="E11" s="279"/>
      <c r="F11" s="279"/>
      <c r="G11" s="279"/>
      <c r="H11" s="279"/>
      <c r="I11" s="279"/>
      <c r="J11" s="279"/>
      <c r="K11" s="279"/>
      <c r="L11" s="279"/>
      <c r="M11" s="279"/>
      <c r="N11" s="279"/>
    </row>
    <row r="12" spans="1:15" ht="23.25" customHeight="1">
      <c r="A12" s="279" t="s">
        <v>187</v>
      </c>
      <c r="B12" s="279"/>
      <c r="C12" s="279"/>
      <c r="D12" s="279"/>
      <c r="E12" s="279"/>
      <c r="F12" s="279"/>
      <c r="G12" s="279"/>
      <c r="H12" s="279"/>
      <c r="I12" s="279"/>
      <c r="J12" s="279"/>
      <c r="K12" s="279"/>
      <c r="L12" s="279"/>
      <c r="M12" s="279"/>
      <c r="N12" s="279"/>
    </row>
    <row r="13" spans="1:15" ht="23.25" customHeight="1">
      <c r="A13" s="279" t="s">
        <v>154</v>
      </c>
      <c r="B13" s="279"/>
      <c r="C13" s="279"/>
      <c r="D13" s="279"/>
      <c r="E13" s="279"/>
      <c r="F13" s="279"/>
      <c r="G13" s="279"/>
      <c r="H13" s="279"/>
      <c r="I13" s="279"/>
      <c r="J13" s="279"/>
      <c r="K13" s="279"/>
      <c r="L13" s="279"/>
      <c r="M13" s="279"/>
      <c r="N13" s="279"/>
    </row>
    <row r="14" spans="1:15" ht="23.25" customHeight="1">
      <c r="A14" s="279" t="s">
        <v>155</v>
      </c>
      <c r="B14" s="279"/>
      <c r="C14" s="279"/>
      <c r="D14" s="279"/>
      <c r="E14" s="279"/>
      <c r="F14" s="279"/>
      <c r="G14" s="279"/>
      <c r="H14" s="279"/>
      <c r="I14" s="279"/>
      <c r="J14" s="279"/>
      <c r="K14" s="279"/>
      <c r="L14" s="279"/>
      <c r="M14" s="279"/>
      <c r="N14" s="279"/>
    </row>
    <row r="15" spans="1:15" ht="23.25" customHeight="1">
      <c r="A15" s="279" t="s">
        <v>156</v>
      </c>
      <c r="B15" s="279"/>
      <c r="C15" s="279"/>
      <c r="D15" s="279"/>
      <c r="E15" s="279"/>
      <c r="F15" s="279"/>
      <c r="G15" s="279"/>
      <c r="H15" s="279"/>
      <c r="I15" s="279"/>
      <c r="J15" s="279"/>
      <c r="K15" s="279"/>
      <c r="L15" s="279"/>
      <c r="M15" s="279"/>
      <c r="N15" s="279"/>
    </row>
    <row r="16" spans="1:15" ht="23.25" customHeight="1">
      <c r="A16" s="279" t="s">
        <v>157</v>
      </c>
      <c r="B16" s="279"/>
      <c r="C16" s="279"/>
      <c r="D16" s="279"/>
      <c r="E16" s="279"/>
      <c r="F16" s="279"/>
      <c r="G16" s="279"/>
      <c r="H16" s="279"/>
      <c r="I16" s="279"/>
      <c r="J16" s="279"/>
      <c r="K16" s="279"/>
      <c r="L16" s="279"/>
      <c r="M16" s="279"/>
      <c r="N16" s="279"/>
    </row>
    <row r="17" spans="1:24" ht="23.25" customHeight="1">
      <c r="A17" s="279" t="s">
        <v>158</v>
      </c>
      <c r="B17" s="279"/>
      <c r="C17" s="279"/>
      <c r="D17" s="279"/>
      <c r="E17" s="279"/>
      <c r="F17" s="279"/>
      <c r="G17" s="279"/>
      <c r="H17" s="279"/>
      <c r="I17" s="279"/>
      <c r="J17" s="279"/>
      <c r="K17" s="279"/>
      <c r="L17" s="279"/>
      <c r="M17" s="279"/>
      <c r="N17" s="279"/>
    </row>
    <row r="18" spans="1:24" ht="23.25" customHeight="1">
      <c r="A18" s="279" t="s">
        <v>159</v>
      </c>
      <c r="B18" s="279"/>
      <c r="C18" s="279"/>
      <c r="D18" s="279"/>
      <c r="E18" s="279"/>
      <c r="F18" s="279"/>
      <c r="G18" s="279"/>
      <c r="H18" s="279"/>
      <c r="I18" s="279"/>
      <c r="J18" s="279"/>
      <c r="K18" s="279"/>
      <c r="L18" s="279"/>
      <c r="M18" s="279"/>
      <c r="N18" s="279"/>
    </row>
    <row r="19" spans="1:24" ht="23.25" customHeight="1">
      <c r="A19" s="279" t="s">
        <v>160</v>
      </c>
      <c r="B19" s="279"/>
      <c r="C19" s="279"/>
      <c r="D19" s="279"/>
      <c r="E19" s="279"/>
      <c r="F19" s="279"/>
      <c r="G19" s="279"/>
      <c r="H19" s="279"/>
      <c r="I19" s="279"/>
      <c r="J19" s="279"/>
      <c r="K19" s="279"/>
      <c r="L19" s="279"/>
      <c r="M19" s="279"/>
      <c r="N19" s="279"/>
      <c r="O19" s="9"/>
    </row>
    <row r="20" spans="1:24" ht="23.25" customHeight="1">
      <c r="A20" s="279" t="s">
        <v>209</v>
      </c>
      <c r="B20" s="279"/>
      <c r="C20" s="279"/>
      <c r="D20" s="279"/>
      <c r="E20" s="279"/>
      <c r="F20" s="279"/>
      <c r="G20" s="279"/>
      <c r="H20" s="279"/>
      <c r="I20" s="279"/>
      <c r="J20" s="279"/>
      <c r="K20" s="279"/>
      <c r="L20" s="279"/>
      <c r="M20" s="279"/>
      <c r="N20" s="279"/>
      <c r="O20" s="9"/>
    </row>
    <row r="21" spans="1:24" ht="23.25" customHeight="1">
      <c r="A21" s="260" t="s">
        <v>218</v>
      </c>
      <c r="B21" s="261"/>
      <c r="C21" s="261"/>
      <c r="D21" s="261"/>
      <c r="E21" s="261"/>
      <c r="F21" s="261"/>
      <c r="G21" s="261"/>
      <c r="H21" s="261"/>
      <c r="I21" s="261"/>
      <c r="J21" s="261"/>
      <c r="K21" s="261"/>
      <c r="L21" s="261"/>
      <c r="M21" s="261"/>
      <c r="N21" s="262"/>
      <c r="O21" s="9"/>
    </row>
    <row r="22" spans="1:24" ht="23.25" customHeight="1">
      <c r="A22" s="260" t="s">
        <v>219</v>
      </c>
      <c r="B22" s="261"/>
      <c r="C22" s="261"/>
      <c r="D22" s="261"/>
      <c r="E22" s="261"/>
      <c r="F22" s="261"/>
      <c r="G22" s="261"/>
      <c r="H22" s="261"/>
      <c r="I22" s="261"/>
      <c r="J22" s="261"/>
      <c r="K22" s="261"/>
      <c r="L22" s="261"/>
      <c r="M22" s="261"/>
      <c r="N22" s="262"/>
      <c r="O22" s="9"/>
    </row>
    <row r="23" spans="1:24" ht="23.25" customHeight="1">
      <c r="A23" s="260" t="s">
        <v>220</v>
      </c>
      <c r="B23" s="261"/>
      <c r="C23" s="261"/>
      <c r="D23" s="261"/>
      <c r="E23" s="261"/>
      <c r="F23" s="261"/>
      <c r="G23" s="261"/>
      <c r="H23" s="261"/>
      <c r="I23" s="261"/>
      <c r="J23" s="261"/>
      <c r="K23" s="261"/>
      <c r="L23" s="261"/>
      <c r="M23" s="261"/>
      <c r="N23" s="262"/>
      <c r="O23" s="9"/>
    </row>
    <row r="24" spans="1:24" ht="56.25" customHeight="1">
      <c r="A24" s="313" t="s">
        <v>131</v>
      </c>
      <c r="B24" s="314"/>
      <c r="C24" s="314"/>
      <c r="D24" s="314"/>
      <c r="E24" s="314"/>
      <c r="F24" s="314"/>
      <c r="G24" s="314"/>
      <c r="H24" s="314"/>
      <c r="I24" s="314"/>
      <c r="J24" s="314"/>
      <c r="K24" s="314"/>
      <c r="L24" s="314"/>
      <c r="M24" s="314"/>
      <c r="N24" s="315"/>
      <c r="P24" s="10"/>
      <c r="Q24" s="10"/>
      <c r="R24" s="10"/>
      <c r="S24" s="10"/>
      <c r="T24" s="10"/>
      <c r="U24" s="10"/>
      <c r="V24" s="10"/>
      <c r="W24" s="10"/>
      <c r="X24" s="10"/>
    </row>
    <row r="25" spans="1:24" ht="26.25" customHeight="1">
      <c r="A25" s="33" t="s">
        <v>0</v>
      </c>
      <c r="B25" s="302" t="s">
        <v>188</v>
      </c>
      <c r="C25" s="302"/>
      <c r="D25" s="302"/>
      <c r="E25" s="302"/>
      <c r="F25" s="302"/>
      <c r="G25" s="302"/>
      <c r="H25" s="302"/>
      <c r="I25" s="302"/>
      <c r="J25" s="302"/>
      <c r="K25" s="302"/>
      <c r="L25" s="302"/>
      <c r="M25" s="302"/>
      <c r="N25" s="302"/>
      <c r="P25" s="10"/>
      <c r="Q25" s="10"/>
      <c r="R25" s="10"/>
      <c r="S25" s="10"/>
      <c r="T25" s="10"/>
      <c r="U25" s="10"/>
      <c r="V25" s="10"/>
      <c r="W25" s="10"/>
      <c r="X25" s="10"/>
    </row>
    <row r="26" spans="1:24" ht="23.25" customHeight="1">
      <c r="A26" s="34">
        <v>1</v>
      </c>
      <c r="B26" s="263" t="s">
        <v>189</v>
      </c>
      <c r="C26" s="263"/>
      <c r="D26" s="263"/>
      <c r="E26" s="263"/>
      <c r="F26" s="263"/>
      <c r="G26" s="263"/>
      <c r="H26" s="263"/>
      <c r="I26" s="263"/>
      <c r="J26" s="263"/>
      <c r="K26" s="263"/>
      <c r="L26" s="263"/>
      <c r="M26" s="263"/>
      <c r="N26" s="263"/>
      <c r="O26" s="12"/>
      <c r="P26" s="10"/>
      <c r="Q26" s="10"/>
      <c r="R26" s="10"/>
      <c r="S26" s="10"/>
      <c r="T26" s="10"/>
      <c r="U26" s="10"/>
      <c r="V26" s="10"/>
      <c r="W26" s="10"/>
      <c r="X26" s="10"/>
    </row>
    <row r="27" spans="1:24" ht="23.25" customHeight="1">
      <c r="A27" s="34">
        <v>2</v>
      </c>
      <c r="B27" s="263" t="s">
        <v>190</v>
      </c>
      <c r="C27" s="263"/>
      <c r="D27" s="263"/>
      <c r="E27" s="263"/>
      <c r="F27" s="263"/>
      <c r="G27" s="263"/>
      <c r="H27" s="263"/>
      <c r="I27" s="263"/>
      <c r="J27" s="263"/>
      <c r="K27" s="263"/>
      <c r="L27" s="263"/>
      <c r="M27" s="263"/>
      <c r="N27" s="263"/>
      <c r="O27" s="13"/>
      <c r="P27" s="10"/>
      <c r="Q27" s="10"/>
      <c r="R27" s="10"/>
      <c r="S27" s="10"/>
      <c r="T27" s="10"/>
      <c r="U27" s="10"/>
      <c r="V27" s="10"/>
      <c r="W27" s="10"/>
      <c r="X27" s="10"/>
    </row>
    <row r="28" spans="1:24" ht="23.25" customHeight="1">
      <c r="A28" s="34">
        <v>3</v>
      </c>
      <c r="B28" s="263" t="s">
        <v>191</v>
      </c>
      <c r="C28" s="263"/>
      <c r="D28" s="263"/>
      <c r="E28" s="263"/>
      <c r="F28" s="263"/>
      <c r="G28" s="263"/>
      <c r="H28" s="263"/>
      <c r="I28" s="263"/>
      <c r="J28" s="263"/>
      <c r="K28" s="263"/>
      <c r="L28" s="263"/>
      <c r="M28" s="263"/>
      <c r="N28" s="263"/>
      <c r="O28" s="13"/>
      <c r="P28" s="10"/>
      <c r="Q28" s="10"/>
      <c r="R28" s="10"/>
      <c r="S28" s="10"/>
      <c r="T28" s="10"/>
      <c r="U28" s="10"/>
      <c r="V28" s="10"/>
      <c r="W28" s="10"/>
      <c r="X28" s="10"/>
    </row>
    <row r="29" spans="1:24" ht="23.25" customHeight="1">
      <c r="A29" s="34">
        <v>4</v>
      </c>
      <c r="B29" s="263" t="s">
        <v>192</v>
      </c>
      <c r="C29" s="263"/>
      <c r="D29" s="263"/>
      <c r="E29" s="263"/>
      <c r="F29" s="263"/>
      <c r="G29" s="263"/>
      <c r="H29" s="263"/>
      <c r="I29" s="263"/>
      <c r="J29" s="263"/>
      <c r="K29" s="263"/>
      <c r="L29" s="263"/>
      <c r="M29" s="263"/>
      <c r="N29" s="263"/>
      <c r="O29" s="13"/>
      <c r="P29" s="10"/>
      <c r="Q29" s="10"/>
      <c r="R29" s="10"/>
      <c r="S29" s="10"/>
      <c r="T29" s="10"/>
      <c r="U29" s="10"/>
      <c r="V29" s="10"/>
      <c r="W29" s="10"/>
      <c r="X29" s="10"/>
    </row>
    <row r="30" spans="1:24" ht="23.25" customHeight="1">
      <c r="A30" s="34">
        <v>5</v>
      </c>
      <c r="B30" s="263" t="s">
        <v>236</v>
      </c>
      <c r="C30" s="263"/>
      <c r="D30" s="263"/>
      <c r="E30" s="263"/>
      <c r="F30" s="263"/>
      <c r="G30" s="263"/>
      <c r="H30" s="263"/>
      <c r="I30" s="263"/>
      <c r="J30" s="263"/>
      <c r="K30" s="263"/>
      <c r="L30" s="263"/>
      <c r="M30" s="263"/>
      <c r="N30" s="263"/>
      <c r="P30" s="10"/>
      <c r="Q30" s="10"/>
      <c r="R30" s="10"/>
      <c r="S30" s="10"/>
      <c r="T30" s="10"/>
      <c r="U30" s="10"/>
      <c r="V30" s="10"/>
      <c r="W30" s="10"/>
      <c r="X30" s="10"/>
    </row>
    <row r="31" spans="1:24" ht="60.75" customHeight="1">
      <c r="A31" s="34">
        <v>6</v>
      </c>
      <c r="B31" s="269" t="s">
        <v>269</v>
      </c>
      <c r="C31" s="269"/>
      <c r="D31" s="269"/>
      <c r="E31" s="269"/>
      <c r="F31" s="269"/>
      <c r="G31" s="269"/>
      <c r="H31" s="269"/>
      <c r="I31" s="269"/>
      <c r="J31" s="269"/>
      <c r="K31" s="269"/>
      <c r="L31" s="269"/>
      <c r="M31" s="269"/>
      <c r="N31" s="269"/>
    </row>
    <row r="32" spans="1:24" ht="23.25" customHeight="1">
      <c r="A32" s="34">
        <v>7</v>
      </c>
      <c r="B32" s="263" t="s">
        <v>237</v>
      </c>
      <c r="C32" s="263"/>
      <c r="D32" s="263"/>
      <c r="E32" s="263"/>
      <c r="F32" s="263"/>
      <c r="G32" s="263"/>
      <c r="H32" s="263"/>
      <c r="I32" s="263"/>
      <c r="J32" s="263"/>
      <c r="K32" s="263"/>
      <c r="L32" s="263"/>
      <c r="M32" s="263"/>
      <c r="N32" s="263"/>
    </row>
    <row r="33" spans="1:19" ht="23.25" customHeight="1">
      <c r="A33" s="34">
        <v>8</v>
      </c>
      <c r="B33" s="263" t="s">
        <v>238</v>
      </c>
      <c r="C33" s="263"/>
      <c r="D33" s="263"/>
      <c r="E33" s="263"/>
      <c r="F33" s="263"/>
      <c r="G33" s="263"/>
      <c r="H33" s="263"/>
      <c r="I33" s="263"/>
      <c r="J33" s="263"/>
      <c r="K33" s="263"/>
      <c r="L33" s="263"/>
      <c r="M33" s="263"/>
      <c r="N33" s="263"/>
    </row>
    <row r="34" spans="1:19" ht="23.25" customHeight="1">
      <c r="A34" s="34">
        <v>9</v>
      </c>
      <c r="B34" s="263" t="s">
        <v>239</v>
      </c>
      <c r="C34" s="263"/>
      <c r="D34" s="263"/>
      <c r="E34" s="263"/>
      <c r="F34" s="263"/>
      <c r="G34" s="263"/>
      <c r="H34" s="263"/>
      <c r="I34" s="263"/>
      <c r="J34" s="263"/>
      <c r="K34" s="263"/>
      <c r="L34" s="263"/>
      <c r="M34" s="263"/>
      <c r="N34" s="263"/>
    </row>
    <row r="35" spans="1:19" ht="23.25" customHeight="1">
      <c r="A35" s="34">
        <v>10</v>
      </c>
      <c r="B35" s="263" t="s">
        <v>194</v>
      </c>
      <c r="C35" s="263"/>
      <c r="D35" s="263"/>
      <c r="E35" s="263"/>
      <c r="F35" s="263"/>
      <c r="G35" s="263"/>
      <c r="H35" s="263"/>
      <c r="I35" s="263"/>
      <c r="J35" s="263"/>
      <c r="K35" s="263"/>
      <c r="L35" s="263"/>
      <c r="M35" s="263"/>
      <c r="N35" s="263"/>
    </row>
    <row r="36" spans="1:19" ht="23.25" customHeight="1">
      <c r="A36" s="34">
        <v>11</v>
      </c>
      <c r="B36" s="263" t="s">
        <v>193</v>
      </c>
      <c r="C36" s="263"/>
      <c r="D36" s="263"/>
      <c r="E36" s="263"/>
      <c r="F36" s="263"/>
      <c r="G36" s="263"/>
      <c r="H36" s="263"/>
      <c r="I36" s="263"/>
      <c r="J36" s="263"/>
      <c r="K36" s="263"/>
      <c r="L36" s="263"/>
      <c r="M36" s="263"/>
      <c r="N36" s="263"/>
      <c r="O36" s="7"/>
    </row>
    <row r="37" spans="1:19" ht="30" customHeight="1">
      <c r="A37" s="34">
        <v>12</v>
      </c>
      <c r="B37" s="263" t="s">
        <v>270</v>
      </c>
      <c r="C37" s="263"/>
      <c r="D37" s="263"/>
      <c r="E37" s="263"/>
      <c r="F37" s="263"/>
      <c r="G37" s="263"/>
      <c r="H37" s="263"/>
      <c r="I37" s="263"/>
      <c r="J37" s="263"/>
      <c r="K37" s="263"/>
      <c r="L37" s="263"/>
      <c r="M37" s="263"/>
      <c r="N37" s="263"/>
      <c r="O37" s="7"/>
    </row>
    <row r="38" spans="1:19" ht="23.25" customHeight="1">
      <c r="A38" s="34">
        <v>13</v>
      </c>
      <c r="B38" s="263" t="s">
        <v>195</v>
      </c>
      <c r="C38" s="263"/>
      <c r="D38" s="263"/>
      <c r="E38" s="263"/>
      <c r="F38" s="263"/>
      <c r="G38" s="263"/>
      <c r="H38" s="263"/>
      <c r="I38" s="263"/>
      <c r="J38" s="263"/>
      <c r="K38" s="263"/>
      <c r="L38" s="263"/>
      <c r="M38" s="263"/>
      <c r="N38" s="263"/>
      <c r="O38" s="7"/>
    </row>
    <row r="39" spans="1:19" ht="23.25" customHeight="1">
      <c r="A39" s="34">
        <v>14</v>
      </c>
      <c r="B39" s="263" t="s">
        <v>196</v>
      </c>
      <c r="C39" s="263"/>
      <c r="D39" s="263"/>
      <c r="E39" s="263"/>
      <c r="F39" s="263"/>
      <c r="G39" s="263"/>
      <c r="H39" s="263"/>
      <c r="I39" s="263"/>
      <c r="J39" s="263"/>
      <c r="K39" s="263"/>
      <c r="L39" s="263"/>
      <c r="M39" s="263"/>
      <c r="N39" s="263"/>
      <c r="O39" s="7"/>
    </row>
    <row r="40" spans="1:19" ht="23.25" customHeight="1">
      <c r="A40" s="34">
        <v>15</v>
      </c>
      <c r="B40" s="316" t="s">
        <v>210</v>
      </c>
      <c r="C40" s="317"/>
      <c r="D40" s="317"/>
      <c r="E40" s="317"/>
      <c r="F40" s="317"/>
      <c r="G40" s="317"/>
      <c r="H40" s="317"/>
      <c r="I40" s="317"/>
      <c r="J40" s="317"/>
      <c r="K40" s="317"/>
      <c r="L40" s="317"/>
      <c r="M40" s="317"/>
      <c r="N40" s="318"/>
      <c r="O40" s="7"/>
    </row>
    <row r="41" spans="1:19" ht="102.75" customHeight="1">
      <c r="A41" s="34">
        <v>16</v>
      </c>
      <c r="B41" s="263" t="s">
        <v>252</v>
      </c>
      <c r="C41" s="263"/>
      <c r="D41" s="263"/>
      <c r="E41" s="263"/>
      <c r="F41" s="263"/>
      <c r="G41" s="263"/>
      <c r="H41" s="263"/>
      <c r="I41" s="263"/>
      <c r="J41" s="263"/>
      <c r="K41" s="263"/>
      <c r="L41" s="263"/>
      <c r="M41" s="263"/>
      <c r="N41" s="263"/>
      <c r="O41" s="7"/>
    </row>
    <row r="42" spans="1:19" ht="23.25" customHeight="1">
      <c r="A42" s="34">
        <v>17</v>
      </c>
      <c r="B42" s="290" t="s">
        <v>235</v>
      </c>
      <c r="C42" s="290"/>
      <c r="D42" s="290"/>
      <c r="E42" s="290"/>
      <c r="F42" s="290"/>
      <c r="G42" s="290"/>
      <c r="H42" s="290"/>
      <c r="I42" s="290"/>
      <c r="J42" s="290"/>
      <c r="K42" s="290"/>
      <c r="L42" s="290"/>
      <c r="M42" s="290"/>
      <c r="N42" s="290"/>
      <c r="O42" s="7"/>
      <c r="P42" s="9"/>
      <c r="Q42" s="9"/>
      <c r="R42" s="9"/>
      <c r="S42" s="9"/>
    </row>
    <row r="43" spans="1:19" ht="23.25" customHeight="1">
      <c r="A43" s="211"/>
      <c r="B43" s="212"/>
      <c r="C43" s="212"/>
      <c r="D43" s="212"/>
      <c r="E43" s="212"/>
      <c r="F43" s="212"/>
      <c r="G43" s="212"/>
      <c r="H43" s="212"/>
      <c r="I43" s="212"/>
      <c r="J43" s="212"/>
      <c r="K43" s="212"/>
      <c r="L43" s="212"/>
      <c r="M43" s="212"/>
      <c r="N43" s="212"/>
      <c r="O43" s="9"/>
      <c r="P43" s="9"/>
      <c r="Q43" s="9"/>
      <c r="R43" s="9"/>
      <c r="S43" s="9"/>
    </row>
    <row r="44" spans="1:19" s="15" customFormat="1" ht="21" customHeight="1">
      <c r="A44" s="11" t="s">
        <v>1</v>
      </c>
      <c r="B44" s="268" t="s">
        <v>100</v>
      </c>
      <c r="C44" s="268"/>
      <c r="D44" s="268"/>
      <c r="E44" s="268"/>
      <c r="F44" s="268"/>
      <c r="G44" s="268"/>
      <c r="H44" s="268"/>
      <c r="I44" s="268"/>
      <c r="J44" s="268"/>
      <c r="K44" s="268"/>
      <c r="L44" s="268"/>
      <c r="M44" s="268"/>
      <c r="N44" s="268"/>
      <c r="O44" s="14"/>
      <c r="P44" s="14"/>
      <c r="Q44" s="14"/>
      <c r="R44" s="14"/>
      <c r="S44" s="14"/>
    </row>
    <row r="45" spans="1:19" ht="21" customHeight="1">
      <c r="A45" s="291" t="s">
        <v>240</v>
      </c>
      <c r="B45" s="291"/>
      <c r="C45" s="291"/>
      <c r="D45" s="291"/>
      <c r="E45" s="291"/>
      <c r="F45" s="291"/>
      <c r="G45" s="291"/>
      <c r="H45" s="291"/>
      <c r="I45" s="291"/>
      <c r="J45" s="291"/>
      <c r="K45" s="291"/>
      <c r="L45" s="291"/>
      <c r="M45" s="291"/>
      <c r="N45" s="145"/>
      <c r="O45" s="9"/>
      <c r="P45" s="9"/>
      <c r="Q45" s="9"/>
      <c r="R45" s="9"/>
      <c r="S45" s="9"/>
    </row>
    <row r="46" spans="1:19" ht="24" customHeight="1">
      <c r="A46" s="291" t="s">
        <v>241</v>
      </c>
      <c r="B46" s="291"/>
      <c r="C46" s="291"/>
      <c r="D46" s="291"/>
      <c r="E46" s="291"/>
      <c r="F46" s="291"/>
      <c r="G46" s="291"/>
      <c r="H46" s="291"/>
      <c r="I46" s="291"/>
      <c r="J46" s="291"/>
      <c r="K46" s="291"/>
      <c r="L46" s="291"/>
      <c r="M46" s="291"/>
      <c r="N46" s="146"/>
      <c r="O46" s="9"/>
      <c r="P46" s="9"/>
      <c r="Q46" s="9"/>
      <c r="R46" s="9"/>
      <c r="S46" s="9"/>
    </row>
    <row r="47" spans="1:19" ht="20.25" customHeight="1">
      <c r="A47" s="292" t="s">
        <v>242</v>
      </c>
      <c r="B47" s="292"/>
      <c r="C47" s="292"/>
      <c r="D47" s="292"/>
      <c r="E47" s="292"/>
      <c r="F47" s="292"/>
      <c r="G47" s="292"/>
      <c r="H47" s="292"/>
      <c r="I47" s="292"/>
      <c r="J47" s="292"/>
      <c r="K47" s="292"/>
      <c r="L47" s="292"/>
      <c r="M47" s="292"/>
      <c r="N47" s="292"/>
      <c r="O47" s="9"/>
      <c r="P47" s="9"/>
      <c r="Q47" s="9"/>
      <c r="R47" s="9"/>
      <c r="S47" s="9"/>
    </row>
    <row r="48" spans="1:19" ht="13.5" customHeight="1">
      <c r="A48" s="266" t="s">
        <v>97</v>
      </c>
      <c r="B48" s="267"/>
      <c r="C48" s="16" t="s">
        <v>89</v>
      </c>
      <c r="D48" s="16" t="s">
        <v>3</v>
      </c>
      <c r="E48" s="16" t="s">
        <v>88</v>
      </c>
      <c r="F48" s="16" t="s">
        <v>90</v>
      </c>
      <c r="G48" s="16" t="s">
        <v>91</v>
      </c>
      <c r="H48" s="16" t="s">
        <v>96</v>
      </c>
      <c r="I48" s="16" t="s">
        <v>130</v>
      </c>
      <c r="J48" s="16" t="s">
        <v>92</v>
      </c>
      <c r="K48" s="16" t="s">
        <v>93</v>
      </c>
      <c r="L48" s="16" t="s">
        <v>94</v>
      </c>
      <c r="M48" s="16" t="s">
        <v>122</v>
      </c>
      <c r="N48" s="16" t="s">
        <v>95</v>
      </c>
    </row>
    <row r="49" spans="1:16" ht="24.75" customHeight="1">
      <c r="A49" s="264"/>
      <c r="B49" s="265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</row>
    <row r="50" spans="1:16" ht="24" customHeight="1">
      <c r="A50" s="211"/>
      <c r="B50" s="211"/>
      <c r="C50" s="211"/>
      <c r="D50" s="211"/>
      <c r="E50" s="211"/>
      <c r="F50" s="211"/>
      <c r="G50" s="211"/>
      <c r="H50" s="211"/>
      <c r="I50" s="211"/>
      <c r="J50" s="211"/>
      <c r="K50" s="211"/>
      <c r="L50" s="211"/>
      <c r="M50" s="211"/>
      <c r="N50" s="211"/>
    </row>
    <row r="51" spans="1:16" ht="24" customHeight="1">
      <c r="A51" s="35" t="s">
        <v>2</v>
      </c>
      <c r="B51" s="268" t="s">
        <v>123</v>
      </c>
      <c r="C51" s="268"/>
      <c r="D51" s="268"/>
      <c r="E51" s="268"/>
      <c r="F51" s="268"/>
      <c r="G51" s="268"/>
      <c r="H51" s="268"/>
      <c r="I51" s="268"/>
      <c r="J51" s="268"/>
      <c r="K51" s="268"/>
      <c r="L51" s="268"/>
      <c r="M51" s="268"/>
      <c r="N51" s="268"/>
    </row>
    <row r="52" spans="1:16" ht="108" customHeight="1">
      <c r="A52" s="287" t="s">
        <v>197</v>
      </c>
      <c r="B52" s="288"/>
      <c r="C52" s="288"/>
      <c r="D52" s="288"/>
      <c r="E52" s="288"/>
      <c r="F52" s="288"/>
      <c r="G52" s="288"/>
      <c r="H52" s="288"/>
      <c r="I52" s="288"/>
      <c r="J52" s="288"/>
      <c r="K52" s="288"/>
      <c r="L52" s="288"/>
      <c r="M52" s="288"/>
      <c r="N52" s="289"/>
    </row>
    <row r="53" spans="1:16" ht="30" customHeight="1">
      <c r="A53" s="257" t="s">
        <v>124</v>
      </c>
      <c r="B53" s="258"/>
      <c r="C53" s="258"/>
      <c r="D53" s="258"/>
      <c r="E53" s="258"/>
      <c r="F53" s="258"/>
      <c r="G53" s="258"/>
      <c r="H53" s="258"/>
      <c r="I53" s="258"/>
      <c r="J53" s="258"/>
      <c r="K53" s="258"/>
      <c r="L53" s="258"/>
      <c r="M53" s="258"/>
      <c r="N53" s="259"/>
    </row>
    <row r="54" spans="1:16" ht="30" customHeight="1">
      <c r="A54" s="254" t="s">
        <v>125</v>
      </c>
      <c r="B54" s="255"/>
      <c r="C54" s="255"/>
      <c r="D54" s="255"/>
      <c r="E54" s="255"/>
      <c r="F54" s="255"/>
      <c r="G54" s="256"/>
      <c r="H54" s="254" t="s">
        <v>126</v>
      </c>
      <c r="I54" s="255"/>
      <c r="J54" s="255"/>
      <c r="K54" s="255"/>
      <c r="L54" s="255"/>
      <c r="M54" s="255"/>
      <c r="N54" s="256"/>
    </row>
    <row r="55" spans="1:16" ht="30" customHeight="1">
      <c r="A55" s="293" t="s">
        <v>198</v>
      </c>
      <c r="B55" s="294"/>
      <c r="C55" s="294"/>
      <c r="D55" s="294"/>
      <c r="E55" s="294"/>
      <c r="F55" s="294"/>
      <c r="G55" s="295"/>
      <c r="H55" s="251"/>
      <c r="I55" s="252"/>
      <c r="J55" s="252"/>
      <c r="K55" s="252"/>
      <c r="L55" s="252"/>
      <c r="M55" s="252"/>
      <c r="N55" s="253"/>
    </row>
    <row r="56" spans="1:16" ht="30" customHeight="1">
      <c r="A56" s="293" t="s">
        <v>199</v>
      </c>
      <c r="B56" s="294"/>
      <c r="C56" s="294"/>
      <c r="D56" s="294"/>
      <c r="E56" s="294"/>
      <c r="F56" s="294"/>
      <c r="G56" s="295"/>
      <c r="H56" s="251"/>
      <c r="I56" s="252"/>
      <c r="J56" s="252"/>
      <c r="K56" s="252"/>
      <c r="L56" s="252"/>
      <c r="M56" s="252"/>
      <c r="N56" s="253"/>
    </row>
    <row r="57" spans="1:16" ht="30" customHeight="1">
      <c r="A57" s="293" t="s">
        <v>200</v>
      </c>
      <c r="B57" s="294"/>
      <c r="C57" s="294"/>
      <c r="D57" s="294"/>
      <c r="E57" s="294"/>
      <c r="F57" s="294"/>
      <c r="G57" s="295"/>
      <c r="H57" s="251"/>
      <c r="I57" s="252"/>
      <c r="J57" s="252"/>
      <c r="K57" s="252"/>
      <c r="L57" s="252"/>
      <c r="M57" s="252"/>
      <c r="N57" s="253"/>
      <c r="P57" s="9"/>
    </row>
    <row r="58" spans="1:16" ht="30" customHeight="1">
      <c r="A58" s="293" t="s">
        <v>201</v>
      </c>
      <c r="B58" s="294"/>
      <c r="C58" s="294"/>
      <c r="D58" s="294"/>
      <c r="E58" s="294"/>
      <c r="F58" s="294"/>
      <c r="G58" s="295"/>
      <c r="H58" s="251"/>
      <c r="I58" s="252"/>
      <c r="J58" s="252"/>
      <c r="K58" s="252"/>
      <c r="L58" s="252"/>
      <c r="M58" s="252"/>
      <c r="N58" s="253"/>
      <c r="O58" s="9"/>
      <c r="P58" s="9"/>
    </row>
    <row r="59" spans="1:16" ht="30" customHeight="1">
      <c r="A59" s="293" t="s">
        <v>185</v>
      </c>
      <c r="B59" s="294"/>
      <c r="C59" s="294"/>
      <c r="D59" s="294"/>
      <c r="E59" s="294"/>
      <c r="F59" s="294"/>
      <c r="G59" s="295"/>
      <c r="H59" s="251"/>
      <c r="I59" s="252"/>
      <c r="J59" s="252"/>
      <c r="K59" s="252"/>
      <c r="L59" s="252"/>
      <c r="M59" s="252"/>
      <c r="N59" s="253"/>
      <c r="O59" s="9"/>
      <c r="P59" s="9"/>
    </row>
    <row r="60" spans="1:16" ht="30" customHeight="1">
      <c r="A60" s="296" t="s">
        <v>234</v>
      </c>
      <c r="B60" s="297"/>
      <c r="C60" s="297"/>
      <c r="D60" s="297"/>
      <c r="E60" s="297"/>
      <c r="F60" s="297"/>
      <c r="G60" s="298"/>
      <c r="H60" s="299">
        <f>SUM(F55:N59)</f>
        <v>0</v>
      </c>
      <c r="I60" s="300"/>
      <c r="J60" s="300"/>
      <c r="K60" s="300"/>
      <c r="L60" s="300"/>
      <c r="M60" s="300"/>
      <c r="N60" s="301"/>
      <c r="O60" s="9"/>
      <c r="P60" s="9"/>
    </row>
    <row r="61" spans="1:16" ht="30" customHeight="1">
      <c r="A61" s="257" t="s">
        <v>127</v>
      </c>
      <c r="B61" s="258"/>
      <c r="C61" s="258"/>
      <c r="D61" s="258"/>
      <c r="E61" s="258"/>
      <c r="F61" s="258"/>
      <c r="G61" s="258"/>
      <c r="H61" s="258"/>
      <c r="I61" s="258"/>
      <c r="J61" s="258"/>
      <c r="K61" s="258"/>
      <c r="L61" s="258"/>
      <c r="M61" s="258"/>
      <c r="N61" s="259"/>
      <c r="O61" s="9"/>
      <c r="P61" s="9"/>
    </row>
    <row r="62" spans="1:16" ht="30" customHeight="1">
      <c r="A62" s="254" t="s">
        <v>125</v>
      </c>
      <c r="B62" s="255"/>
      <c r="C62" s="255"/>
      <c r="D62" s="255"/>
      <c r="E62" s="255"/>
      <c r="F62" s="255"/>
      <c r="G62" s="256"/>
      <c r="H62" s="254" t="s">
        <v>128</v>
      </c>
      <c r="I62" s="255"/>
      <c r="J62" s="255"/>
      <c r="K62" s="255"/>
      <c r="L62" s="255"/>
      <c r="M62" s="255"/>
      <c r="N62" s="256"/>
      <c r="O62" s="9"/>
      <c r="P62" s="9"/>
    </row>
    <row r="63" spans="1:16" ht="30" customHeight="1">
      <c r="A63" s="293" t="s">
        <v>198</v>
      </c>
      <c r="B63" s="294"/>
      <c r="C63" s="294"/>
      <c r="D63" s="294"/>
      <c r="E63" s="294"/>
      <c r="F63" s="294"/>
      <c r="G63" s="295"/>
      <c r="H63" s="304"/>
      <c r="I63" s="305"/>
      <c r="J63" s="305"/>
      <c r="K63" s="305"/>
      <c r="L63" s="305"/>
      <c r="M63" s="305"/>
      <c r="N63" s="306"/>
      <c r="O63" s="9"/>
      <c r="P63" s="9"/>
    </row>
    <row r="64" spans="1:16" ht="30" customHeight="1">
      <c r="A64" s="293" t="s">
        <v>199</v>
      </c>
      <c r="B64" s="294"/>
      <c r="C64" s="294"/>
      <c r="D64" s="294"/>
      <c r="E64" s="294"/>
      <c r="F64" s="294"/>
      <c r="G64" s="295"/>
      <c r="H64" s="304"/>
      <c r="I64" s="305"/>
      <c r="J64" s="305"/>
      <c r="K64" s="305"/>
      <c r="L64" s="305"/>
      <c r="M64" s="305"/>
      <c r="N64" s="306"/>
      <c r="O64" s="9"/>
      <c r="P64" s="9"/>
    </row>
    <row r="65" spans="1:22" ht="30" customHeight="1">
      <c r="A65" s="293" t="s">
        <v>200</v>
      </c>
      <c r="B65" s="294"/>
      <c r="C65" s="294"/>
      <c r="D65" s="294"/>
      <c r="E65" s="294"/>
      <c r="F65" s="294"/>
      <c r="G65" s="295"/>
      <c r="H65" s="304"/>
      <c r="I65" s="305"/>
      <c r="J65" s="305"/>
      <c r="K65" s="305"/>
      <c r="L65" s="305"/>
      <c r="M65" s="305"/>
      <c r="N65" s="306"/>
      <c r="O65" s="9"/>
      <c r="P65" s="9"/>
    </row>
    <row r="66" spans="1:22" ht="30" customHeight="1">
      <c r="A66" s="293" t="s">
        <v>201</v>
      </c>
      <c r="B66" s="294"/>
      <c r="C66" s="294"/>
      <c r="D66" s="294"/>
      <c r="E66" s="294"/>
      <c r="F66" s="294"/>
      <c r="G66" s="295"/>
      <c r="H66" s="304"/>
      <c r="I66" s="305"/>
      <c r="J66" s="305"/>
      <c r="K66" s="305"/>
      <c r="L66" s="305"/>
      <c r="M66" s="305"/>
      <c r="N66" s="306"/>
      <c r="O66" s="9"/>
      <c r="P66" s="9"/>
    </row>
    <row r="67" spans="1:22" ht="30" customHeight="1">
      <c r="A67" s="296" t="s">
        <v>234</v>
      </c>
      <c r="B67" s="297"/>
      <c r="C67" s="297"/>
      <c r="D67" s="297"/>
      <c r="E67" s="297"/>
      <c r="F67" s="297"/>
      <c r="G67" s="298"/>
      <c r="H67" s="299">
        <f>SUM(F63:N66)</f>
        <v>0</v>
      </c>
      <c r="I67" s="300"/>
      <c r="J67" s="300"/>
      <c r="K67" s="300"/>
      <c r="L67" s="300"/>
      <c r="M67" s="300"/>
      <c r="N67" s="301"/>
      <c r="O67" s="9"/>
      <c r="P67" s="9"/>
    </row>
    <row r="68" spans="1:22" ht="30" customHeight="1">
      <c r="A68" s="310" t="s">
        <v>129</v>
      </c>
      <c r="B68" s="311"/>
      <c r="C68" s="311"/>
      <c r="D68" s="311"/>
      <c r="E68" s="311"/>
      <c r="F68" s="311"/>
      <c r="G68" s="312"/>
      <c r="H68" s="307">
        <f>H60+H67</f>
        <v>0</v>
      </c>
      <c r="I68" s="308"/>
      <c r="J68" s="308"/>
      <c r="K68" s="308"/>
      <c r="L68" s="308"/>
      <c r="M68" s="308"/>
      <c r="N68" s="309"/>
      <c r="O68" s="9"/>
      <c r="P68" s="9"/>
    </row>
    <row r="69" spans="1:22" ht="322.5" customHeight="1">
      <c r="A69" s="287" t="s">
        <v>272</v>
      </c>
      <c r="B69" s="288"/>
      <c r="C69" s="288"/>
      <c r="D69" s="288"/>
      <c r="E69" s="288"/>
      <c r="F69" s="288"/>
      <c r="G69" s="288"/>
      <c r="H69" s="288"/>
      <c r="I69" s="288"/>
      <c r="J69" s="288"/>
      <c r="K69" s="288"/>
      <c r="L69" s="288"/>
      <c r="M69" s="288"/>
      <c r="N69" s="289"/>
      <c r="P69" s="9"/>
      <c r="V69" s="17"/>
    </row>
    <row r="70" spans="1:22" ht="109.5" customHeight="1">
      <c r="A70" s="284"/>
      <c r="B70" s="285"/>
      <c r="C70" s="285"/>
      <c r="D70" s="285"/>
      <c r="E70" s="285"/>
      <c r="F70" s="285"/>
      <c r="G70" s="285"/>
      <c r="H70" s="285"/>
      <c r="I70" s="285"/>
      <c r="J70" s="285"/>
      <c r="K70" s="285"/>
      <c r="L70" s="285"/>
      <c r="M70" s="285"/>
      <c r="N70" s="286"/>
      <c r="P70" s="9"/>
    </row>
    <row r="71" spans="1:22" ht="18" customHeight="1">
      <c r="A71" s="211"/>
      <c r="B71" s="211"/>
      <c r="C71" s="211"/>
      <c r="D71" s="211"/>
      <c r="E71" s="211"/>
      <c r="F71" s="211"/>
      <c r="G71" s="211"/>
      <c r="H71" s="211"/>
      <c r="I71" s="211"/>
      <c r="J71" s="211"/>
      <c r="K71" s="211"/>
      <c r="L71" s="211"/>
      <c r="M71" s="211"/>
      <c r="N71" s="211"/>
      <c r="P71" s="9"/>
    </row>
    <row r="72" spans="1:22" ht="17.25" customHeight="1">
      <c r="A72" s="11" t="s">
        <v>121</v>
      </c>
      <c r="B72" s="302" t="s">
        <v>144</v>
      </c>
      <c r="C72" s="302"/>
      <c r="D72" s="302"/>
      <c r="E72" s="302"/>
      <c r="F72" s="302"/>
      <c r="G72" s="302"/>
      <c r="H72" s="302"/>
      <c r="I72" s="302"/>
      <c r="J72" s="302"/>
      <c r="K72" s="302"/>
      <c r="L72" s="302"/>
      <c r="M72" s="302"/>
      <c r="N72" s="302"/>
      <c r="P72" s="9"/>
    </row>
    <row r="73" spans="1:22" ht="92.25" customHeight="1">
      <c r="A73" s="303"/>
      <c r="B73" s="303"/>
      <c r="C73" s="303"/>
      <c r="D73" s="303"/>
      <c r="E73" s="303"/>
      <c r="F73" s="303"/>
      <c r="G73" s="303"/>
      <c r="H73" s="303"/>
      <c r="I73" s="303"/>
      <c r="J73" s="303"/>
      <c r="K73" s="303"/>
      <c r="L73" s="303"/>
      <c r="M73" s="303"/>
      <c r="N73" s="303"/>
      <c r="P73" s="9"/>
    </row>
    <row r="74" spans="1:22">
      <c r="A74" s="211"/>
      <c r="B74" s="211"/>
      <c r="C74" s="211"/>
      <c r="D74" s="211"/>
      <c r="E74" s="211"/>
      <c r="F74" s="211"/>
      <c r="G74" s="211"/>
      <c r="H74" s="211"/>
      <c r="I74" s="211"/>
      <c r="J74" s="211"/>
      <c r="K74" s="211"/>
      <c r="L74" s="211"/>
      <c r="M74" s="211"/>
      <c r="N74" s="211"/>
      <c r="P74" s="9"/>
    </row>
    <row r="75" spans="1:22" s="15" customFormat="1" ht="13.5" customHeight="1">
      <c r="A75" s="11" t="s">
        <v>120</v>
      </c>
      <c r="B75" s="302" t="s">
        <v>152</v>
      </c>
      <c r="C75" s="302"/>
      <c r="D75" s="302"/>
      <c r="E75" s="302"/>
      <c r="F75" s="302"/>
      <c r="G75" s="302"/>
      <c r="H75" s="302"/>
      <c r="I75" s="302"/>
      <c r="J75" s="302"/>
      <c r="K75" s="302"/>
      <c r="L75" s="302"/>
      <c r="M75" s="302"/>
      <c r="N75" s="302"/>
      <c r="P75" s="14"/>
    </row>
    <row r="76" spans="1:22" ht="15">
      <c r="A76" s="18"/>
      <c r="B76" s="19"/>
      <c r="C76" s="20"/>
      <c r="D76" s="20"/>
      <c r="E76" s="20"/>
      <c r="F76" s="20"/>
      <c r="G76" s="20"/>
      <c r="H76" s="20"/>
      <c r="I76" s="20"/>
      <c r="J76" s="20"/>
      <c r="K76" s="20"/>
      <c r="L76" s="20"/>
      <c r="M76" s="20"/>
      <c r="N76" s="21"/>
      <c r="P76" s="9"/>
    </row>
    <row r="77" spans="1:22">
      <c r="A77" s="22"/>
      <c r="B77" s="17" t="s">
        <v>30</v>
      </c>
      <c r="N77" s="23"/>
      <c r="P77" s="9"/>
    </row>
    <row r="78" spans="1:22">
      <c r="A78" s="22"/>
      <c r="N78" s="23"/>
    </row>
    <row r="79" spans="1:22">
      <c r="A79" s="22"/>
      <c r="B79" s="24"/>
      <c r="N79" s="23"/>
    </row>
    <row r="80" spans="1:22">
      <c r="A80" s="22"/>
      <c r="N80" s="23"/>
    </row>
    <row r="81" spans="1:14">
      <c r="A81" s="22"/>
      <c r="N81" s="23"/>
    </row>
    <row r="82" spans="1:14">
      <c r="A82" s="22"/>
      <c r="B82" s="24"/>
      <c r="N82" s="23"/>
    </row>
    <row r="83" spans="1:14">
      <c r="A83" s="22"/>
      <c r="B83" s="282" t="s">
        <v>99</v>
      </c>
      <c r="C83" s="282"/>
      <c r="D83" s="282"/>
      <c r="E83" s="282"/>
      <c r="F83" s="282"/>
      <c r="G83" s="282"/>
      <c r="H83" s="282"/>
      <c r="I83" s="282"/>
      <c r="J83" s="282"/>
      <c r="K83" s="282"/>
      <c r="L83" s="282"/>
      <c r="M83" s="282"/>
      <c r="N83" s="23"/>
    </row>
    <row r="84" spans="1:14">
      <c r="A84" s="22"/>
      <c r="B84" s="282" t="s">
        <v>31</v>
      </c>
      <c r="C84" s="282"/>
      <c r="D84" s="282"/>
      <c r="E84" s="282"/>
      <c r="F84" s="282"/>
      <c r="G84" s="282"/>
      <c r="H84" s="282"/>
      <c r="I84" s="282"/>
      <c r="J84" s="282"/>
      <c r="K84" s="282"/>
      <c r="L84" s="282"/>
      <c r="M84" s="282"/>
      <c r="N84" s="23"/>
    </row>
    <row r="85" spans="1:14" ht="15.75" customHeight="1">
      <c r="A85" s="22"/>
      <c r="B85" s="282" t="s">
        <v>4</v>
      </c>
      <c r="C85" s="282"/>
      <c r="D85" s="282"/>
      <c r="E85" s="282"/>
      <c r="F85" s="282"/>
      <c r="G85" s="282"/>
      <c r="H85" s="282"/>
      <c r="I85" s="282"/>
      <c r="J85" s="282"/>
      <c r="K85" s="282"/>
      <c r="L85" s="282"/>
      <c r="M85" s="282"/>
      <c r="N85" s="23"/>
    </row>
    <row r="86" spans="1:14">
      <c r="A86" s="22"/>
      <c r="B86" s="25"/>
      <c r="C86" s="26"/>
      <c r="D86" s="26"/>
      <c r="E86" s="26"/>
      <c r="F86" s="26"/>
      <c r="G86" s="26"/>
      <c r="H86" s="26"/>
      <c r="I86" s="26"/>
      <c r="J86" s="26"/>
      <c r="K86" s="26"/>
      <c r="L86" s="26"/>
      <c r="M86" s="26"/>
      <c r="N86" s="23"/>
    </row>
    <row r="87" spans="1:14" ht="15">
      <c r="A87" s="22"/>
      <c r="B87" s="283" t="s">
        <v>138</v>
      </c>
      <c r="C87" s="283"/>
      <c r="D87" s="283"/>
      <c r="E87" s="283"/>
      <c r="F87" s="283"/>
      <c r="G87" s="283"/>
      <c r="H87" s="283"/>
      <c r="I87" s="283"/>
      <c r="J87" s="283"/>
      <c r="K87" s="283"/>
      <c r="L87" s="283"/>
      <c r="M87" s="283"/>
      <c r="N87" s="23"/>
    </row>
    <row r="88" spans="1:14">
      <c r="A88" s="22"/>
      <c r="B88" s="27" t="s">
        <v>30</v>
      </c>
      <c r="C88" s="26"/>
      <c r="D88" s="26"/>
      <c r="E88" s="26"/>
      <c r="F88" s="26"/>
      <c r="G88" s="26"/>
      <c r="H88" s="26"/>
      <c r="I88" s="26"/>
      <c r="J88" s="26"/>
      <c r="L88" s="26"/>
      <c r="M88" s="26"/>
      <c r="N88" s="23"/>
    </row>
    <row r="89" spans="1:14">
      <c r="A89" s="22"/>
      <c r="B89" s="27"/>
      <c r="C89" s="26"/>
      <c r="D89" s="26"/>
      <c r="E89" s="26"/>
      <c r="F89" s="26"/>
      <c r="G89" s="26"/>
      <c r="H89" s="26"/>
      <c r="I89" s="26"/>
      <c r="J89" s="26"/>
      <c r="K89" s="26"/>
      <c r="L89" s="26"/>
      <c r="M89" s="26"/>
      <c r="N89" s="23"/>
    </row>
    <row r="90" spans="1:14">
      <c r="A90" s="22"/>
      <c r="B90" s="27"/>
      <c r="C90" s="26"/>
      <c r="D90" s="26"/>
      <c r="E90" s="26"/>
      <c r="F90" s="26"/>
      <c r="G90" s="26"/>
      <c r="H90" s="26"/>
      <c r="I90" s="26"/>
      <c r="J90" s="26"/>
      <c r="K90" s="26"/>
      <c r="L90" s="26"/>
      <c r="M90" s="26"/>
      <c r="N90" s="23"/>
    </row>
    <row r="91" spans="1:14">
      <c r="A91" s="22"/>
      <c r="B91" s="27"/>
      <c r="C91" s="26"/>
      <c r="D91" s="26"/>
      <c r="E91" s="26"/>
      <c r="F91" s="26"/>
      <c r="G91" s="26"/>
      <c r="H91" s="26"/>
      <c r="I91" s="26"/>
      <c r="J91" s="26"/>
      <c r="K91" s="26"/>
      <c r="L91" s="26"/>
      <c r="M91" s="26"/>
      <c r="N91" s="23"/>
    </row>
    <row r="92" spans="1:14">
      <c r="A92" s="22"/>
      <c r="B92" s="27"/>
      <c r="C92" s="26"/>
      <c r="D92" s="26"/>
      <c r="E92" s="26"/>
      <c r="F92" s="26"/>
      <c r="G92" s="26"/>
      <c r="H92" s="26"/>
      <c r="I92" s="26"/>
      <c r="J92" s="26"/>
      <c r="K92" s="26"/>
      <c r="L92" s="26"/>
      <c r="M92" s="26"/>
      <c r="N92" s="23"/>
    </row>
    <row r="93" spans="1:14">
      <c r="A93" s="22"/>
      <c r="B93" s="27"/>
      <c r="C93" s="26"/>
      <c r="D93" s="26"/>
      <c r="E93" s="26"/>
      <c r="F93" s="26"/>
      <c r="G93" s="26"/>
      <c r="H93" s="26"/>
      <c r="I93" s="26"/>
      <c r="J93" s="26"/>
      <c r="K93" s="26"/>
      <c r="L93" s="26"/>
      <c r="M93" s="26"/>
      <c r="N93" s="23"/>
    </row>
    <row r="94" spans="1:14">
      <c r="A94" s="22"/>
      <c r="B94" s="282" t="s">
        <v>99</v>
      </c>
      <c r="C94" s="282"/>
      <c r="D94" s="282"/>
      <c r="E94" s="282"/>
      <c r="F94" s="282"/>
      <c r="G94" s="282"/>
      <c r="H94" s="282"/>
      <c r="I94" s="282"/>
      <c r="J94" s="282"/>
      <c r="K94" s="282"/>
      <c r="L94" s="282"/>
      <c r="M94" s="282"/>
      <c r="N94" s="23"/>
    </row>
    <row r="95" spans="1:14">
      <c r="A95" s="22"/>
      <c r="B95" s="282" t="s">
        <v>32</v>
      </c>
      <c r="C95" s="282"/>
      <c r="D95" s="282"/>
      <c r="E95" s="282"/>
      <c r="F95" s="282"/>
      <c r="G95" s="282"/>
      <c r="H95" s="282"/>
      <c r="I95" s="282"/>
      <c r="J95" s="282"/>
      <c r="K95" s="282"/>
      <c r="L95" s="282"/>
      <c r="M95" s="282"/>
      <c r="N95" s="23"/>
    </row>
    <row r="96" spans="1:14">
      <c r="A96" s="22"/>
      <c r="B96" s="282" t="s">
        <v>4</v>
      </c>
      <c r="C96" s="282"/>
      <c r="D96" s="282"/>
      <c r="E96" s="282"/>
      <c r="F96" s="282"/>
      <c r="G96" s="282"/>
      <c r="H96" s="282"/>
      <c r="I96" s="282"/>
      <c r="J96" s="282"/>
      <c r="K96" s="282"/>
      <c r="L96" s="282"/>
      <c r="M96" s="282"/>
      <c r="N96" s="23"/>
    </row>
    <row r="97" spans="1:14">
      <c r="A97" s="22"/>
      <c r="B97" s="282" t="s">
        <v>33</v>
      </c>
      <c r="C97" s="282"/>
      <c r="D97" s="282"/>
      <c r="E97" s="282"/>
      <c r="F97" s="282"/>
      <c r="G97" s="282"/>
      <c r="H97" s="282"/>
      <c r="I97" s="282"/>
      <c r="J97" s="282"/>
      <c r="K97" s="282"/>
      <c r="L97" s="282"/>
      <c r="M97" s="282"/>
      <c r="N97" s="23"/>
    </row>
    <row r="98" spans="1:14">
      <c r="A98" s="22"/>
      <c r="B98" s="282" t="s">
        <v>34</v>
      </c>
      <c r="C98" s="282"/>
      <c r="D98" s="282"/>
      <c r="E98" s="282"/>
      <c r="F98" s="282"/>
      <c r="G98" s="282"/>
      <c r="H98" s="282"/>
      <c r="I98" s="282"/>
      <c r="J98" s="282"/>
      <c r="K98" s="282"/>
      <c r="L98" s="282"/>
      <c r="M98" s="282"/>
      <c r="N98" s="23"/>
    </row>
    <row r="99" spans="1:14">
      <c r="A99" s="22"/>
      <c r="B99" s="25"/>
      <c r="C99" s="26"/>
      <c r="D99" s="26"/>
      <c r="E99" s="26"/>
      <c r="F99" s="26"/>
      <c r="G99" s="26"/>
      <c r="H99" s="26"/>
      <c r="I99" s="26"/>
      <c r="J99" s="26"/>
      <c r="K99" s="26"/>
      <c r="L99" s="26"/>
      <c r="M99" s="26"/>
      <c r="N99" s="23"/>
    </row>
    <row r="100" spans="1:14" ht="12.75" customHeight="1">
      <c r="A100" s="22"/>
      <c r="B100" s="283" t="s">
        <v>161</v>
      </c>
      <c r="C100" s="283"/>
      <c r="D100" s="283"/>
      <c r="E100" s="26"/>
      <c r="F100" s="26"/>
      <c r="G100" s="26"/>
      <c r="H100" s="26"/>
      <c r="I100" s="26"/>
      <c r="J100" s="26"/>
      <c r="K100" s="26"/>
      <c r="L100" s="26"/>
      <c r="N100" s="23"/>
    </row>
    <row r="101" spans="1:14" ht="128.1" customHeight="1">
      <c r="A101" s="28"/>
      <c r="B101" s="280" t="s">
        <v>139</v>
      </c>
      <c r="C101" s="280"/>
      <c r="D101" s="280"/>
      <c r="E101" s="280"/>
      <c r="F101" s="280"/>
      <c r="G101" s="280"/>
      <c r="H101" s="280"/>
      <c r="I101" s="280"/>
      <c r="J101" s="280"/>
      <c r="K101" s="280"/>
      <c r="L101" s="280"/>
      <c r="M101" s="280"/>
      <c r="N101" s="281"/>
    </row>
    <row r="102" spans="1:14">
      <c r="B102" s="8"/>
    </row>
    <row r="103" spans="1:14">
      <c r="B103" s="8"/>
    </row>
    <row r="104" spans="1:14">
      <c r="B104" s="8"/>
    </row>
    <row r="105" spans="1:14">
      <c r="B105" s="8"/>
    </row>
    <row r="106" spans="1:14">
      <c r="B106" s="8"/>
    </row>
    <row r="107" spans="1:14">
      <c r="B107" s="8"/>
    </row>
    <row r="108" spans="1:14">
      <c r="B108" s="8"/>
    </row>
    <row r="109" spans="1:14">
      <c r="B109" s="8"/>
    </row>
  </sheetData>
  <sheetProtection insertRows="0"/>
  <customSheetViews>
    <customSheetView guid="{06F83AA6-2E35-484B-8E2D-89D5734D85FB}" showPageBreaks="1" printArea="1">
      <pane ySplit="2" topLeftCell="A3" activePane="bottomLeft" state="frozen"/>
      <selection pane="bottomLeft" activeCell="B88" sqref="B88:M88"/>
      <rowBreaks count="2" manualBreakCount="2">
        <brk id="43" max="13" man="1"/>
        <brk id="62" max="13" man="1"/>
      </rowBreaks>
      <pageMargins left="0.75" right="0.75" top="1" bottom="1" header="0.5" footer="0.5"/>
      <pageSetup paperSize="9" scale="69" orientation="portrait" r:id="rId1"/>
      <headerFooter alignWithMargins="0">
        <oddHeader>&amp;A</oddHeader>
        <oddFooter>Strona &amp;P z &amp;N</oddFooter>
      </headerFooter>
    </customSheetView>
    <customSheetView guid="{67FEDF04-631E-4496-88AF-B7B4D2A8FEB3}">
      <pane ySplit="2" topLeftCell="A6" activePane="bottomLeft" state="frozen"/>
      <selection pane="bottomLeft" activeCell="D37" sqref="D37"/>
      <rowBreaks count="2" manualBreakCount="2">
        <brk id="43" max="13" man="1"/>
        <brk id="62" max="13" man="1"/>
      </rowBreaks>
      <pageMargins left="0.75" right="0.75" top="1" bottom="1" header="0.5" footer="0.5"/>
      <pageSetup paperSize="9" scale="69" orientation="portrait" r:id="rId2"/>
      <headerFooter alignWithMargins="0">
        <oddHeader>&amp;A</oddHeader>
        <oddFooter>Strona &amp;P z &amp;N</oddFooter>
      </headerFooter>
    </customSheetView>
    <customSheetView guid="{7D57006B-7535-487E-9B5F-ADCBF26ACA2C}" showPageBreaks="1" printArea="1">
      <pane ySplit="2" topLeftCell="A3" activePane="bottomLeft" state="frozen"/>
      <selection pane="bottomLeft" activeCell="B13" sqref="B13:N13"/>
      <rowBreaks count="2" manualBreakCount="2">
        <brk id="43" max="13" man="1"/>
        <brk id="62" max="13" man="1"/>
      </rowBreaks>
      <pageMargins left="0.75" right="0.75" top="1" bottom="1" header="0.5" footer="0.5"/>
      <pageSetup paperSize="9" scale="69" orientation="portrait" r:id="rId3"/>
      <headerFooter alignWithMargins="0">
        <oddHeader>&amp;A</oddHeader>
        <oddFooter>Strona &amp;P z &amp;N</oddFooter>
      </headerFooter>
    </customSheetView>
    <customSheetView guid="{AE2FABA9-E734-4D4E-8B80-6FAA9A7CE613}" showPageBreaks="1" printArea="1">
      <pane ySplit="2" topLeftCell="A9" activePane="bottomLeft" state="frozen"/>
      <selection pane="bottomLeft" activeCell="R15" sqref="R15"/>
      <rowBreaks count="2" manualBreakCount="2">
        <brk id="44" max="13" man="1"/>
        <brk id="63" max="13" man="1"/>
      </rowBreaks>
      <pageMargins left="0.75" right="0.75" top="1" bottom="1" header="0.5" footer="0.5"/>
      <pageSetup paperSize="9" scale="69" orientation="portrait" r:id="rId4"/>
      <headerFooter alignWithMargins="0">
        <oddHeader>&amp;A</oddHeader>
        <oddFooter>Strona &amp;P z &amp;N</oddFooter>
      </headerFooter>
    </customSheetView>
  </customSheetViews>
  <mergeCells count="96">
    <mergeCell ref="A14:N14"/>
    <mergeCell ref="A15:N15"/>
    <mergeCell ref="A18:N18"/>
    <mergeCell ref="A16:N16"/>
    <mergeCell ref="A17:N17"/>
    <mergeCell ref="A55:G55"/>
    <mergeCell ref="H55:N55"/>
    <mergeCell ref="A56:G56"/>
    <mergeCell ref="A20:N20"/>
    <mergeCell ref="B33:N33"/>
    <mergeCell ref="B32:N32"/>
    <mergeCell ref="B39:N39"/>
    <mergeCell ref="B38:N38"/>
    <mergeCell ref="A24:N24"/>
    <mergeCell ref="B28:N28"/>
    <mergeCell ref="B34:N34"/>
    <mergeCell ref="B37:N37"/>
    <mergeCell ref="B35:N35"/>
    <mergeCell ref="B25:N25"/>
    <mergeCell ref="B40:N40"/>
    <mergeCell ref="A21:N21"/>
    <mergeCell ref="B75:N75"/>
    <mergeCell ref="A73:N73"/>
    <mergeCell ref="A62:G62"/>
    <mergeCell ref="A63:G63"/>
    <mergeCell ref="H67:N67"/>
    <mergeCell ref="H66:N66"/>
    <mergeCell ref="H65:N65"/>
    <mergeCell ref="H64:N64"/>
    <mergeCell ref="H63:N63"/>
    <mergeCell ref="A67:G67"/>
    <mergeCell ref="A66:G66"/>
    <mergeCell ref="A65:G65"/>
    <mergeCell ref="A64:G64"/>
    <mergeCell ref="H68:N68"/>
    <mergeCell ref="A68:G68"/>
    <mergeCell ref="B72:N72"/>
    <mergeCell ref="A70:N70"/>
    <mergeCell ref="A69:N69"/>
    <mergeCell ref="B42:N42"/>
    <mergeCell ref="A45:M45"/>
    <mergeCell ref="A46:M46"/>
    <mergeCell ref="A47:N47"/>
    <mergeCell ref="A52:N52"/>
    <mergeCell ref="A53:N53"/>
    <mergeCell ref="A57:G57"/>
    <mergeCell ref="A58:G58"/>
    <mergeCell ref="A59:G59"/>
    <mergeCell ref="A60:G60"/>
    <mergeCell ref="H56:N56"/>
    <mergeCell ref="B44:N44"/>
    <mergeCell ref="H60:N60"/>
    <mergeCell ref="H59:N59"/>
    <mergeCell ref="B101:N101"/>
    <mergeCell ref="B96:M96"/>
    <mergeCell ref="B94:M94"/>
    <mergeCell ref="B83:M83"/>
    <mergeCell ref="B100:D100"/>
    <mergeCell ref="B97:M97"/>
    <mergeCell ref="B87:M87"/>
    <mergeCell ref="B98:M98"/>
    <mergeCell ref="B84:M84"/>
    <mergeCell ref="B85:M85"/>
    <mergeCell ref="B95:M95"/>
    <mergeCell ref="B29:N29"/>
    <mergeCell ref="B36:N36"/>
    <mergeCell ref="A1:N3"/>
    <mergeCell ref="A5:C5"/>
    <mergeCell ref="A6:C6"/>
    <mergeCell ref="D5:N5"/>
    <mergeCell ref="D6:N6"/>
    <mergeCell ref="A4:N4"/>
    <mergeCell ref="A7:N7"/>
    <mergeCell ref="A8:N8"/>
    <mergeCell ref="A9:N9"/>
    <mergeCell ref="A19:N19"/>
    <mergeCell ref="A10:N10"/>
    <mergeCell ref="A11:N11"/>
    <mergeCell ref="A12:N12"/>
    <mergeCell ref="A13:N13"/>
    <mergeCell ref="H58:N58"/>
    <mergeCell ref="H57:N57"/>
    <mergeCell ref="H62:N62"/>
    <mergeCell ref="A61:N61"/>
    <mergeCell ref="A22:N22"/>
    <mergeCell ref="A23:N23"/>
    <mergeCell ref="A54:G54"/>
    <mergeCell ref="H54:N54"/>
    <mergeCell ref="B41:N41"/>
    <mergeCell ref="A49:B49"/>
    <mergeCell ref="A48:B48"/>
    <mergeCell ref="B51:N51"/>
    <mergeCell ref="B31:N31"/>
    <mergeCell ref="B26:N26"/>
    <mergeCell ref="B27:N27"/>
    <mergeCell ref="B30:N30"/>
  </mergeCells>
  <phoneticPr fontId="8" type="noConversion"/>
  <hyperlinks>
    <hyperlink ref="A9:N9" location="'Wskazówki i założenia analiz'!A50" display="II. Założenia do analizy finansowej" xr:uid="{D230E19E-F2AC-454E-A635-5E89D01E769E}"/>
    <hyperlink ref="A10:N10" location="'Wskazówki i założenia analiz'!A55" display="III. Źródła finansowania projektu (wydatków kwalifikowalnych oraz niekwalifikowanych) " xr:uid="{ECB3FD0C-10D0-46F3-8D83-47D8437D52DA}"/>
    <hyperlink ref="A11:N11" location="'Wskazówki i założenia analiz'!A74" display="IV. Pozostałe założenia przyjęte do analizy finansowej" xr:uid="{341F0ACB-154B-47C9-9D38-6EC46EEF8BA0}"/>
    <hyperlink ref="A12:N12" location="'Wskazówki i założenia analiz'!A77" display="V. Objaśnienia wyliczeń tabeli D-6: Przepływy pieniężne" xr:uid="{3F9D74A4-77D5-4865-BDAA-83E97D7C3425}"/>
    <hyperlink ref="A13:N13" location="'Analiza finansowa'!A3" display="VI.Prognoza przychodów uzyskiwanych z zaplanowanego sposobu wdrożenia wyników projektu" xr:uid="{4ACFB566-DC5C-4EC3-8F64-28189CE1B4AD}"/>
    <hyperlink ref="A14:N14" location="'Analiza finansowa'!A21" display="VII. Przychody ze sprzedaży pozostałych produktów, usług, towarów" xr:uid="{2BE96EE1-BE7E-41C2-B849-529574EBD9AB}"/>
    <hyperlink ref="A15:N15" location="'Analiza finansowa'!A40" display="VIII. Rachunek zysków i strat" xr:uid="{86E80752-A1A9-41CC-83CA-FE53CBB2BFE2}"/>
    <hyperlink ref="A16:N16" location="'Analiza finansowa'!A71" display="IX. Uproszczony bilans" xr:uid="{456BC259-C19F-48F1-A42E-2ED60D26F93F}"/>
    <hyperlink ref="A17:N17" location="'Analiza finansowa'!A102" display="X. Wskaźniki finansowe" xr:uid="{61F1DCC5-F71B-4C3D-B82D-E56C62615350}"/>
    <hyperlink ref="A18:N18" location="'Przepływy pieniężne'!A3" display="XI. Prognoza przepływów pieniężnych" xr:uid="{8DD40510-D19E-4B5E-8B3D-3E4967F3509D}"/>
    <hyperlink ref="A19:N19" location="'Stawka godzinowa'!A1" display="XII. Metodologia obliczania godzinowej stawki wynagrodzenia" xr:uid="{7600178C-D5E5-4506-A205-84AB0C4DF90D}"/>
    <hyperlink ref="A20:N20" location="Budżet_limity!_Hlk146186479" display="XIII. Analiza limitów w ramach projektu" xr:uid="{3208AB84-EE39-4715-ADA0-8B4EB88269F9}"/>
    <hyperlink ref="A21:N21" location="'Budżet_limity_partner I'!A1" display="XIV. Budżet/limity partner I" xr:uid="{CB3A2151-FD5F-4505-933D-6FF855155DAD}"/>
    <hyperlink ref="A22:N22" location="'Budżet_limity_partner II'!A1" display="XV. Budżet/limity partner II" xr:uid="{4A710203-E3C0-4F37-8366-86CAE2E590D8}"/>
    <hyperlink ref="A23:N23" location="'Budżet_limity_partner III'!A1" display="XVI. Budżet/limity partner III" xr:uid="{868C339C-075F-42D6-B74E-3D9BFEBE6321}"/>
    <hyperlink ref="A8:N8" location="'Wskazówki i założenia analiz'!A33" display="I. Wskazówki do dokonania analizy finansowej oraz dotyczące wypełnienia dokumentu" xr:uid="{C72D6D6E-34E1-415F-A9EA-2239213723D0}"/>
  </hyperlinks>
  <printOptions horizontalCentered="1" verticalCentered="1"/>
  <pageMargins left="0.35433070866141736" right="0.35433070866141736" top="0.98425196850393704" bottom="0.98425196850393704" header="0" footer="0"/>
  <pageSetup paperSize="9" scale="67" fitToHeight="3" orientation="portrait" r:id="rId5"/>
  <headerFooter alignWithMargins="0">
    <oddHeader>&amp;A</oddHeader>
    <oddFooter>Strona &amp;P z &amp;N</oddFooter>
  </headerFooter>
  <rowBreaks count="2" manualBreakCount="2">
    <brk id="50" max="13" man="1"/>
    <brk id="74" max="13" man="1"/>
  </rowBreaks>
  <drawing r:id="rId6"/>
  <legacyDrawing r:id="rId7"/>
  <oleObjects>
    <mc:AlternateContent xmlns:mc="http://schemas.openxmlformats.org/markup-compatibility/2006">
      <mc:Choice Requires="x14">
        <oleObject progId="Equation.3" shapeId="4104" r:id="rId8">
          <objectPr defaultSize="0" autoPict="0" r:id="rId9">
            <anchor moveWithCells="1" sizeWithCells="1">
              <from>
                <xdr:col>1</xdr:col>
                <xdr:colOff>200025</xdr:colOff>
                <xdr:row>77</xdr:row>
                <xdr:rowOff>114300</xdr:rowOff>
              </from>
              <to>
                <xdr:col>4</xdr:col>
                <xdr:colOff>133350</xdr:colOff>
                <xdr:row>81</xdr:row>
                <xdr:rowOff>104775</xdr:rowOff>
              </to>
            </anchor>
          </objectPr>
        </oleObject>
      </mc:Choice>
      <mc:Fallback>
        <oleObject progId="Equation.3" shapeId="4104" r:id="rId8"/>
      </mc:Fallback>
    </mc:AlternateContent>
    <mc:AlternateContent xmlns:mc="http://schemas.openxmlformats.org/markup-compatibility/2006">
      <mc:Choice Requires="x14">
        <oleObject progId="Equation.3" shapeId="4107" r:id="rId10">
          <objectPr defaultSize="0" autoPict="0" r:id="rId11">
            <anchor moveWithCells="1" sizeWithCells="1">
              <from>
                <xdr:col>1</xdr:col>
                <xdr:colOff>123825</xdr:colOff>
                <xdr:row>88</xdr:row>
                <xdr:rowOff>114300</xdr:rowOff>
              </from>
              <to>
                <xdr:col>6</xdr:col>
                <xdr:colOff>219075</xdr:colOff>
                <xdr:row>91</xdr:row>
                <xdr:rowOff>57150</xdr:rowOff>
              </to>
            </anchor>
          </objectPr>
        </oleObject>
      </mc:Choice>
      <mc:Fallback>
        <oleObject progId="Equation.3" shapeId="4107" r:id="rId10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Arkusz2"/>
  <dimension ref="A1:T170"/>
  <sheetViews>
    <sheetView showGridLines="0" zoomScale="110" zoomScaleNormal="110" workbookViewId="0">
      <selection activeCell="A3" sqref="A3:P3"/>
    </sheetView>
  </sheetViews>
  <sheetFormatPr defaultColWidth="9.140625" defaultRowHeight="12.75"/>
  <cols>
    <col min="1" max="1" width="47.7109375" style="5" customWidth="1"/>
    <col min="2" max="4" width="9.7109375" style="5" bestFit="1" customWidth="1"/>
    <col min="5" max="5" width="1.5703125" style="5" customWidth="1"/>
    <col min="6" max="8" width="9.7109375" style="5" bestFit="1" customWidth="1"/>
    <col min="9" max="9" width="9.7109375" style="5" customWidth="1"/>
    <col min="10" max="10" width="9.7109375" style="5" bestFit="1" customWidth="1"/>
    <col min="11" max="11" width="1.7109375" style="5" customWidth="1"/>
    <col min="12" max="16" width="9.7109375" style="5" bestFit="1" customWidth="1"/>
    <col min="17" max="17" width="9.140625" style="5"/>
    <col min="18" max="18" width="14.5703125" style="5" customWidth="1"/>
    <col min="19" max="19" width="13.5703125" style="5" customWidth="1"/>
    <col min="20" max="16384" width="9.140625" style="5"/>
  </cols>
  <sheetData>
    <row r="1" spans="1:20" ht="6.75" customHeight="1">
      <c r="A1" s="319"/>
      <c r="B1" s="319"/>
      <c r="C1" s="319"/>
      <c r="D1" s="319"/>
      <c r="E1" s="319"/>
      <c r="F1" s="319"/>
      <c r="G1" s="319"/>
      <c r="H1" s="319"/>
      <c r="I1" s="319"/>
      <c r="J1" s="319"/>
      <c r="K1" s="319"/>
      <c r="L1" s="319"/>
      <c r="M1" s="319"/>
      <c r="N1" s="319"/>
      <c r="O1" s="319"/>
      <c r="P1" s="319"/>
    </row>
    <row r="2" spans="1:20" ht="15" customHeight="1">
      <c r="A2" s="36"/>
      <c r="B2" s="36"/>
      <c r="C2" s="36"/>
      <c r="Q2" s="320" t="s">
        <v>151</v>
      </c>
      <c r="R2" s="320"/>
      <c r="S2" s="320"/>
      <c r="T2" s="37"/>
    </row>
    <row r="3" spans="1:20" ht="25.5" customHeight="1">
      <c r="A3" s="321" t="s">
        <v>153</v>
      </c>
      <c r="B3" s="321"/>
      <c r="C3" s="321"/>
      <c r="D3" s="321"/>
      <c r="E3" s="321"/>
      <c r="F3" s="321"/>
      <c r="G3" s="321"/>
      <c r="H3" s="321"/>
      <c r="I3" s="321"/>
      <c r="J3" s="321"/>
      <c r="K3" s="321"/>
      <c r="L3" s="321"/>
      <c r="M3" s="321"/>
      <c r="N3" s="321"/>
      <c r="O3" s="321"/>
      <c r="P3" s="321"/>
    </row>
    <row r="4" spans="1:20" ht="77.25" customHeight="1">
      <c r="A4" s="322" t="s">
        <v>267</v>
      </c>
      <c r="B4" s="323"/>
      <c r="C4" s="323"/>
      <c r="D4" s="323"/>
      <c r="E4" s="323"/>
      <c r="F4" s="323"/>
      <c r="G4" s="323"/>
      <c r="H4" s="323"/>
      <c r="I4" s="323"/>
      <c r="J4" s="323"/>
      <c r="K4" s="323"/>
      <c r="L4" s="323"/>
      <c r="M4" s="323"/>
      <c r="N4" s="323"/>
      <c r="O4" s="323"/>
      <c r="P4" s="324"/>
    </row>
    <row r="5" spans="1:20" ht="25.5" customHeight="1">
      <c r="A5" s="77" t="s">
        <v>257</v>
      </c>
      <c r="B5" s="38" t="s">
        <v>97</v>
      </c>
      <c r="C5" s="38" t="s">
        <v>89</v>
      </c>
      <c r="D5" s="38" t="s">
        <v>3</v>
      </c>
      <c r="E5" s="38"/>
      <c r="F5" s="38" t="s">
        <v>88</v>
      </c>
      <c r="G5" s="38" t="s">
        <v>90</v>
      </c>
      <c r="H5" s="38" t="s">
        <v>91</v>
      </c>
      <c r="I5" s="38" t="s">
        <v>96</v>
      </c>
      <c r="J5" s="38" t="s">
        <v>130</v>
      </c>
      <c r="K5" s="39"/>
      <c r="L5" s="38" t="s">
        <v>92</v>
      </c>
      <c r="M5" s="38" t="s">
        <v>93</v>
      </c>
      <c r="N5" s="38" t="s">
        <v>94</v>
      </c>
      <c r="O5" s="38" t="s">
        <v>122</v>
      </c>
      <c r="P5" s="38" t="s">
        <v>95</v>
      </c>
    </row>
    <row r="6" spans="1:20" ht="25.5" customHeight="1">
      <c r="A6" s="40"/>
      <c r="B6" s="39"/>
      <c r="C6" s="39"/>
      <c r="D6" s="39"/>
      <c r="E6" s="39"/>
      <c r="F6" s="41"/>
      <c r="G6" s="41"/>
      <c r="H6" s="41"/>
      <c r="I6" s="41"/>
      <c r="J6" s="41"/>
      <c r="K6" s="39"/>
      <c r="L6" s="41"/>
      <c r="M6" s="41"/>
      <c r="N6" s="41"/>
      <c r="O6" s="41"/>
      <c r="P6" s="41"/>
    </row>
    <row r="7" spans="1:20" ht="25.5" customHeight="1">
      <c r="A7" s="40"/>
      <c r="B7" s="39"/>
      <c r="C7" s="39"/>
      <c r="D7" s="39"/>
      <c r="E7" s="39"/>
      <c r="F7" s="41"/>
      <c r="G7" s="41"/>
      <c r="H7" s="41"/>
      <c r="I7" s="41"/>
      <c r="J7" s="41"/>
      <c r="K7" s="39"/>
      <c r="L7" s="41"/>
      <c r="M7" s="41"/>
      <c r="N7" s="41"/>
      <c r="O7" s="41"/>
      <c r="P7" s="41"/>
    </row>
    <row r="8" spans="1:20" ht="25.5" customHeight="1">
      <c r="A8" s="40"/>
      <c r="B8" s="39"/>
      <c r="C8" s="39"/>
      <c r="D8" s="39"/>
      <c r="E8" s="39"/>
      <c r="F8" s="41"/>
      <c r="G8" s="41"/>
      <c r="H8" s="41"/>
      <c r="I8" s="41"/>
      <c r="J8" s="41"/>
      <c r="K8" s="39"/>
      <c r="L8" s="41"/>
      <c r="M8" s="41"/>
      <c r="N8" s="41"/>
      <c r="O8" s="41"/>
      <c r="P8" s="41"/>
    </row>
    <row r="9" spans="1:20" ht="25.5" customHeight="1">
      <c r="A9" s="40"/>
      <c r="B9" s="39"/>
      <c r="C9" s="39"/>
      <c r="D9" s="39"/>
      <c r="E9" s="39"/>
      <c r="F9" s="41"/>
      <c r="G9" s="41"/>
      <c r="H9" s="41"/>
      <c r="I9" s="41"/>
      <c r="J9" s="41"/>
      <c r="K9" s="39"/>
      <c r="L9" s="41"/>
      <c r="M9" s="41"/>
      <c r="N9" s="41"/>
      <c r="O9" s="41"/>
      <c r="P9" s="41"/>
    </row>
    <row r="10" spans="1:20" ht="25.5" customHeight="1">
      <c r="A10" s="40"/>
      <c r="B10" s="39"/>
      <c r="C10" s="39"/>
      <c r="D10" s="39"/>
      <c r="E10" s="39"/>
      <c r="F10" s="41"/>
      <c r="G10" s="41"/>
      <c r="H10" s="41"/>
      <c r="I10" s="41"/>
      <c r="J10" s="41"/>
      <c r="K10" s="39"/>
      <c r="L10" s="41"/>
      <c r="M10" s="41"/>
      <c r="N10" s="41"/>
      <c r="O10" s="41"/>
      <c r="P10" s="41"/>
    </row>
    <row r="11" spans="1:20" ht="25.5" customHeight="1">
      <c r="A11" s="40"/>
      <c r="B11" s="39"/>
      <c r="C11" s="39"/>
      <c r="D11" s="39"/>
      <c r="E11" s="39"/>
      <c r="F11" s="41"/>
      <c r="G11" s="41"/>
      <c r="H11" s="41"/>
      <c r="I11" s="41"/>
      <c r="J11" s="41"/>
      <c r="K11" s="39"/>
      <c r="L11" s="41"/>
      <c r="M11" s="41"/>
      <c r="N11" s="41"/>
      <c r="O11" s="41"/>
      <c r="P11" s="41"/>
    </row>
    <row r="12" spans="1:20" ht="34.5" customHeight="1">
      <c r="A12" s="42" t="s">
        <v>141</v>
      </c>
      <c r="B12" s="43"/>
      <c r="C12" s="43"/>
      <c r="D12" s="43"/>
      <c r="E12" s="43"/>
      <c r="F12" s="44">
        <f>SUM(F6:F11)</f>
        <v>0</v>
      </c>
      <c r="G12" s="44">
        <f>SUM(G6:G11)</f>
        <v>0</v>
      </c>
      <c r="H12" s="44">
        <f>SUM(H6:H11)</f>
        <v>0</v>
      </c>
      <c r="I12" s="44">
        <f>SUM(I6:I11)</f>
        <v>0</v>
      </c>
      <c r="J12" s="44">
        <f>SUM(J6:J11)</f>
        <v>0</v>
      </c>
      <c r="K12" s="45"/>
      <c r="L12" s="44">
        <f>SUM(L6:L11)</f>
        <v>0</v>
      </c>
      <c r="M12" s="44">
        <f>SUM(M6:M11)</f>
        <v>0</v>
      </c>
      <c r="N12" s="44">
        <f>SUM(N6:N11)</f>
        <v>0</v>
      </c>
      <c r="O12" s="44">
        <f>SUM(O6:O11)</f>
        <v>0</v>
      </c>
      <c r="P12" s="44">
        <f>SUM(P6:P11)</f>
        <v>0</v>
      </c>
    </row>
    <row r="13" spans="1:20" ht="136.5" customHeight="1">
      <c r="A13" s="144" t="s">
        <v>263</v>
      </c>
      <c r="B13" s="325"/>
      <c r="C13" s="326"/>
      <c r="D13" s="326"/>
      <c r="E13" s="326"/>
      <c r="F13" s="326"/>
      <c r="G13" s="326"/>
      <c r="H13" s="326"/>
      <c r="I13" s="326"/>
      <c r="J13" s="326"/>
      <c r="K13" s="326"/>
      <c r="L13" s="326"/>
      <c r="M13" s="326"/>
      <c r="N13" s="326"/>
      <c r="O13" s="326"/>
      <c r="P13" s="327"/>
    </row>
    <row r="14" spans="1:20" ht="15" customHeight="1">
      <c r="A14" s="213"/>
      <c r="B14" s="213"/>
      <c r="C14" s="213"/>
      <c r="D14" s="213"/>
      <c r="E14" s="213"/>
      <c r="F14" s="213"/>
      <c r="G14" s="213"/>
      <c r="H14" s="213"/>
      <c r="I14" s="213"/>
      <c r="J14" s="213"/>
      <c r="K14" s="213"/>
      <c r="L14" s="213"/>
      <c r="M14" s="213"/>
      <c r="N14" s="213"/>
      <c r="O14" s="213"/>
      <c r="P14" s="214"/>
    </row>
    <row r="15" spans="1:20" ht="25.5" customHeight="1">
      <c r="A15" s="321" t="s">
        <v>155</v>
      </c>
      <c r="B15" s="321"/>
      <c r="C15" s="321"/>
      <c r="D15" s="321"/>
      <c r="E15" s="321"/>
      <c r="F15" s="321"/>
      <c r="G15" s="321"/>
      <c r="H15" s="321"/>
      <c r="I15" s="321"/>
      <c r="J15" s="321"/>
      <c r="K15" s="321"/>
      <c r="L15" s="321"/>
      <c r="M15" s="321"/>
      <c r="N15" s="321"/>
      <c r="O15" s="321"/>
      <c r="P15" s="321"/>
    </row>
    <row r="16" spans="1:20" ht="69.75" customHeight="1">
      <c r="A16" s="322" t="s">
        <v>202</v>
      </c>
      <c r="B16" s="323"/>
      <c r="C16" s="323"/>
      <c r="D16" s="323"/>
      <c r="E16" s="323"/>
      <c r="F16" s="323"/>
      <c r="G16" s="323"/>
      <c r="H16" s="323"/>
      <c r="I16" s="323"/>
      <c r="J16" s="323"/>
      <c r="K16" s="323"/>
      <c r="L16" s="323"/>
      <c r="M16" s="323"/>
      <c r="N16" s="323"/>
      <c r="O16" s="323"/>
      <c r="P16" s="324"/>
    </row>
    <row r="17" spans="1:16" ht="25.5" customHeight="1">
      <c r="A17" s="142" t="s">
        <v>140</v>
      </c>
      <c r="B17" s="46" t="s">
        <v>97</v>
      </c>
      <c r="C17" s="47" t="s">
        <v>89</v>
      </c>
      <c r="D17" s="47" t="s">
        <v>3</v>
      </c>
      <c r="E17" s="47"/>
      <c r="F17" s="46" t="s">
        <v>88</v>
      </c>
      <c r="G17" s="46" t="s">
        <v>90</v>
      </c>
      <c r="H17" s="46" t="s">
        <v>91</v>
      </c>
      <c r="I17" s="46" t="s">
        <v>96</v>
      </c>
      <c r="J17" s="46" t="s">
        <v>130</v>
      </c>
      <c r="K17" s="46"/>
      <c r="L17" s="46" t="s">
        <v>92</v>
      </c>
      <c r="M17" s="46" t="s">
        <v>93</v>
      </c>
      <c r="N17" s="46" t="s">
        <v>94</v>
      </c>
      <c r="O17" s="46" t="s">
        <v>122</v>
      </c>
      <c r="P17" s="46" t="s">
        <v>95</v>
      </c>
    </row>
    <row r="18" spans="1:16" ht="25.5" customHeight="1">
      <c r="A18" s="40"/>
      <c r="B18" s="41"/>
      <c r="C18" s="48"/>
      <c r="D18" s="48"/>
      <c r="E18" s="49"/>
      <c r="F18" s="48"/>
      <c r="G18" s="48"/>
      <c r="H18" s="48"/>
      <c r="I18" s="48"/>
      <c r="J18" s="48"/>
      <c r="K18" s="49"/>
      <c r="L18" s="48"/>
      <c r="M18" s="48"/>
      <c r="N18" s="48"/>
      <c r="O18" s="48"/>
      <c r="P18" s="48"/>
    </row>
    <row r="19" spans="1:16" ht="25.5" customHeight="1">
      <c r="A19" s="40"/>
      <c r="B19" s="41"/>
      <c r="C19" s="48"/>
      <c r="D19" s="48"/>
      <c r="E19" s="49"/>
      <c r="F19" s="48"/>
      <c r="G19" s="48"/>
      <c r="H19" s="48"/>
      <c r="I19" s="48"/>
      <c r="J19" s="48"/>
      <c r="K19" s="49"/>
      <c r="L19" s="48"/>
      <c r="M19" s="48"/>
      <c r="N19" s="48"/>
      <c r="O19" s="48"/>
      <c r="P19" s="48"/>
    </row>
    <row r="20" spans="1:16" ht="25.5" customHeight="1">
      <c r="A20" s="40"/>
      <c r="B20" s="41"/>
      <c r="C20" s="48"/>
      <c r="D20" s="48"/>
      <c r="E20" s="49"/>
      <c r="F20" s="50"/>
      <c r="G20" s="50"/>
      <c r="H20" s="50"/>
      <c r="I20" s="50"/>
      <c r="J20" s="50"/>
      <c r="K20" s="51"/>
      <c r="L20" s="50"/>
      <c r="M20" s="50"/>
      <c r="N20" s="52"/>
      <c r="O20" s="52"/>
      <c r="P20" s="50"/>
    </row>
    <row r="21" spans="1:16" ht="25.5" customHeight="1">
      <c r="A21" s="40"/>
      <c r="B21" s="41"/>
      <c r="C21" s="48"/>
      <c r="D21" s="48"/>
      <c r="E21" s="49"/>
      <c r="F21" s="50"/>
      <c r="G21" s="50"/>
      <c r="H21" s="50"/>
      <c r="I21" s="50"/>
      <c r="J21" s="50"/>
      <c r="K21" s="51"/>
      <c r="L21" s="50"/>
      <c r="M21" s="50"/>
      <c r="N21" s="52"/>
      <c r="O21" s="52"/>
      <c r="P21" s="50"/>
    </row>
    <row r="22" spans="1:16" ht="25.5" customHeight="1">
      <c r="A22" s="40"/>
      <c r="B22" s="41"/>
      <c r="C22" s="48"/>
      <c r="D22" s="48"/>
      <c r="E22" s="49"/>
      <c r="F22" s="50"/>
      <c r="G22" s="50"/>
      <c r="H22" s="50"/>
      <c r="I22" s="50"/>
      <c r="J22" s="50"/>
      <c r="K22" s="51"/>
      <c r="L22" s="50"/>
      <c r="M22" s="50"/>
      <c r="N22" s="52"/>
      <c r="O22" s="52"/>
      <c r="P22" s="50"/>
    </row>
    <row r="23" spans="1:16" ht="25.5" customHeight="1">
      <c r="A23" s="40"/>
      <c r="B23" s="41"/>
      <c r="C23" s="48"/>
      <c r="D23" s="48"/>
      <c r="E23" s="49"/>
      <c r="F23" s="50"/>
      <c r="G23" s="50"/>
      <c r="H23" s="50"/>
      <c r="I23" s="50"/>
      <c r="J23" s="50"/>
      <c r="K23" s="51"/>
      <c r="L23" s="50"/>
      <c r="M23" s="50"/>
      <c r="N23" s="52"/>
      <c r="O23" s="52"/>
      <c r="P23" s="50"/>
    </row>
    <row r="24" spans="1:16" ht="25.5" customHeight="1">
      <c r="A24" s="40"/>
      <c r="B24" s="41"/>
      <c r="C24" s="48"/>
      <c r="D24" s="48"/>
      <c r="E24" s="49"/>
      <c r="F24" s="50"/>
      <c r="G24" s="50"/>
      <c r="H24" s="50"/>
      <c r="I24" s="50"/>
      <c r="J24" s="50"/>
      <c r="K24" s="51"/>
      <c r="L24" s="50"/>
      <c r="M24" s="50"/>
      <c r="N24" s="52"/>
      <c r="O24" s="52"/>
      <c r="P24" s="50"/>
    </row>
    <row r="25" spans="1:16" ht="25.5" customHeight="1">
      <c r="A25" s="40"/>
      <c r="B25" s="41"/>
      <c r="C25" s="48"/>
      <c r="D25" s="48"/>
      <c r="E25" s="49"/>
      <c r="F25" s="50"/>
      <c r="G25" s="50"/>
      <c r="H25" s="50"/>
      <c r="I25" s="50"/>
      <c r="J25" s="50"/>
      <c r="K25" s="51"/>
      <c r="L25" s="50"/>
      <c r="M25" s="50"/>
      <c r="N25" s="52"/>
      <c r="O25" s="52"/>
      <c r="P25" s="50"/>
    </row>
    <row r="26" spans="1:16" ht="25.5" customHeight="1">
      <c r="A26" s="40"/>
      <c r="B26" s="41"/>
      <c r="C26" s="48"/>
      <c r="D26" s="48"/>
      <c r="E26" s="49"/>
      <c r="F26" s="50"/>
      <c r="G26" s="50"/>
      <c r="H26" s="50"/>
      <c r="I26" s="50"/>
      <c r="J26" s="50"/>
      <c r="K26" s="51"/>
      <c r="L26" s="50"/>
      <c r="M26" s="50"/>
      <c r="N26" s="52"/>
      <c r="O26" s="52"/>
      <c r="P26" s="50"/>
    </row>
    <row r="27" spans="1:16" ht="25.5" customHeight="1">
      <c r="A27" s="143" t="s">
        <v>141</v>
      </c>
      <c r="B27" s="53">
        <f>SUM(B18:B26)</f>
        <v>0</v>
      </c>
      <c r="C27" s="53">
        <f>SUM(C18:C26)</f>
        <v>0</v>
      </c>
      <c r="D27" s="53">
        <f>SUM(D18:D26)</f>
        <v>0</v>
      </c>
      <c r="E27" s="53"/>
      <c r="F27" s="53">
        <f>SUM(F18:F26)</f>
        <v>0</v>
      </c>
      <c r="G27" s="53">
        <f>SUM(G18:G26)</f>
        <v>0</v>
      </c>
      <c r="H27" s="53">
        <f>SUM(H18:H26)</f>
        <v>0</v>
      </c>
      <c r="I27" s="53">
        <f>SUM(I18:I26)</f>
        <v>0</v>
      </c>
      <c r="J27" s="53">
        <f>SUM(J18:J26)</f>
        <v>0</v>
      </c>
      <c r="K27" s="45"/>
      <c r="L27" s="53">
        <f>SUM(L18:L26)</f>
        <v>0</v>
      </c>
      <c r="M27" s="53">
        <f>SUM(M18:M26)</f>
        <v>0</v>
      </c>
      <c r="N27" s="53">
        <f>SUM(N18:N26)</f>
        <v>0</v>
      </c>
      <c r="O27" s="53">
        <f>SUM(O18:O26)</f>
        <v>0</v>
      </c>
      <c r="P27" s="53">
        <f>SUM(P18:P26)</f>
        <v>0</v>
      </c>
    </row>
    <row r="28" spans="1:16" ht="145.5" customHeight="1">
      <c r="A28" s="144" t="s">
        <v>262</v>
      </c>
      <c r="B28" s="284"/>
      <c r="C28" s="285"/>
      <c r="D28" s="285"/>
      <c r="E28" s="285"/>
      <c r="F28" s="285"/>
      <c r="G28" s="285"/>
      <c r="H28" s="285"/>
      <c r="I28" s="285"/>
      <c r="J28" s="285"/>
      <c r="K28" s="285"/>
      <c r="L28" s="285"/>
      <c r="M28" s="285"/>
      <c r="N28" s="285"/>
      <c r="O28" s="285"/>
      <c r="P28" s="286"/>
    </row>
    <row r="29" spans="1:16" ht="11.25" customHeight="1">
      <c r="A29" s="214"/>
      <c r="B29" s="214"/>
      <c r="C29" s="214"/>
      <c r="D29" s="214"/>
      <c r="E29" s="214"/>
      <c r="F29" s="214"/>
      <c r="G29" s="214"/>
      <c r="H29" s="214"/>
      <c r="I29" s="214"/>
      <c r="J29" s="214"/>
      <c r="K29" s="214"/>
      <c r="L29" s="214"/>
      <c r="M29" s="214"/>
      <c r="N29" s="214"/>
      <c r="O29" s="214"/>
      <c r="P29" s="214"/>
    </row>
    <row r="30" spans="1:16" ht="22.5" customHeight="1">
      <c r="A30" s="321" t="s">
        <v>156</v>
      </c>
      <c r="B30" s="321"/>
      <c r="C30" s="321"/>
      <c r="D30" s="321"/>
      <c r="E30" s="321"/>
      <c r="F30" s="321"/>
      <c r="G30" s="321"/>
      <c r="H30" s="321"/>
      <c r="I30" s="321"/>
      <c r="J30" s="321"/>
      <c r="K30" s="321"/>
      <c r="L30" s="321"/>
      <c r="M30" s="321"/>
      <c r="N30" s="321"/>
      <c r="O30" s="321"/>
      <c r="P30" s="321"/>
    </row>
    <row r="31" spans="1:16" ht="27" customHeight="1">
      <c r="A31" s="322" t="s">
        <v>204</v>
      </c>
      <c r="B31" s="323"/>
      <c r="C31" s="323"/>
      <c r="D31" s="323"/>
      <c r="E31" s="323"/>
      <c r="F31" s="323"/>
      <c r="G31" s="323"/>
      <c r="H31" s="323"/>
      <c r="I31" s="323"/>
      <c r="J31" s="323"/>
      <c r="K31" s="323"/>
      <c r="L31" s="323"/>
      <c r="M31" s="323"/>
      <c r="N31" s="323"/>
      <c r="O31" s="323"/>
      <c r="P31" s="324"/>
    </row>
    <row r="32" spans="1:16" ht="23.1" customHeight="1">
      <c r="A32" s="80" t="s">
        <v>35</v>
      </c>
      <c r="B32" s="46" t="s">
        <v>97</v>
      </c>
      <c r="C32" s="47" t="s">
        <v>89</v>
      </c>
      <c r="D32" s="47" t="s">
        <v>3</v>
      </c>
      <c r="E32" s="47"/>
      <c r="F32" s="46" t="s">
        <v>88</v>
      </c>
      <c r="G32" s="46" t="s">
        <v>90</v>
      </c>
      <c r="H32" s="46" t="s">
        <v>91</v>
      </c>
      <c r="I32" s="46" t="s">
        <v>96</v>
      </c>
      <c r="J32" s="46" t="s">
        <v>130</v>
      </c>
      <c r="K32" s="46"/>
      <c r="L32" s="46" t="s">
        <v>92</v>
      </c>
      <c r="M32" s="46" t="s">
        <v>93</v>
      </c>
      <c r="N32" s="46" t="s">
        <v>94</v>
      </c>
      <c r="O32" s="46" t="s">
        <v>122</v>
      </c>
      <c r="P32" s="46" t="s">
        <v>95</v>
      </c>
    </row>
    <row r="33" spans="1:16" ht="23.1" customHeight="1">
      <c r="A33" s="76" t="s">
        <v>36</v>
      </c>
      <c r="B33" s="45">
        <f>SUM(B34:B35)</f>
        <v>0</v>
      </c>
      <c r="C33" s="45">
        <f>SUM(C34:C35)</f>
        <v>0</v>
      </c>
      <c r="D33" s="45">
        <f>SUM(D34:D35)</f>
        <v>0</v>
      </c>
      <c r="E33" s="45"/>
      <c r="F33" s="45">
        <f>SUM(F34:F35)</f>
        <v>0</v>
      </c>
      <c r="G33" s="45">
        <f>SUM(G34:G35)</f>
        <v>0</v>
      </c>
      <c r="H33" s="45">
        <f>SUM(H34:H35)</f>
        <v>0</v>
      </c>
      <c r="I33" s="45">
        <f t="shared" ref="I33:J33" si="0">SUM(I34:I35)</f>
        <v>0</v>
      </c>
      <c r="J33" s="45">
        <f t="shared" si="0"/>
        <v>0</v>
      </c>
      <c r="K33" s="45"/>
      <c r="L33" s="45">
        <f>SUM(L34:L35)</f>
        <v>0</v>
      </c>
      <c r="M33" s="45">
        <f>SUM(M34:M35)</f>
        <v>0</v>
      </c>
      <c r="N33" s="45">
        <f>SUM(N34:N35)</f>
        <v>0</v>
      </c>
      <c r="O33" s="45">
        <f>SUM(O34:O35)</f>
        <v>0</v>
      </c>
      <c r="P33" s="45">
        <f>SUM(P34:P35)</f>
        <v>0</v>
      </c>
    </row>
    <row r="34" spans="1:16" ht="23.1" customHeight="1">
      <c r="A34" s="77" t="s">
        <v>37</v>
      </c>
      <c r="B34" s="41"/>
      <c r="C34" s="41"/>
      <c r="D34" s="41"/>
      <c r="E34" s="39"/>
      <c r="F34" s="41"/>
      <c r="G34" s="41"/>
      <c r="H34" s="41"/>
      <c r="I34" s="41"/>
      <c r="J34" s="41"/>
      <c r="K34" s="39"/>
      <c r="L34" s="41"/>
      <c r="M34" s="41"/>
      <c r="N34" s="41"/>
      <c r="O34" s="41"/>
      <c r="P34" s="41"/>
    </row>
    <row r="35" spans="1:16" ht="23.1" customHeight="1">
      <c r="A35" s="77" t="s">
        <v>38</v>
      </c>
      <c r="B35" s="41"/>
      <c r="C35" s="41"/>
      <c r="D35" s="41"/>
      <c r="E35" s="39"/>
      <c r="F35" s="41"/>
      <c r="G35" s="41"/>
      <c r="H35" s="41"/>
      <c r="I35" s="41"/>
      <c r="J35" s="41"/>
      <c r="K35" s="39"/>
      <c r="L35" s="41"/>
      <c r="M35" s="41"/>
      <c r="N35" s="41"/>
      <c r="O35" s="41"/>
      <c r="P35" s="41"/>
    </row>
    <row r="36" spans="1:16" ht="23.1" customHeight="1">
      <c r="A36" s="76" t="s">
        <v>39</v>
      </c>
      <c r="B36" s="45">
        <f>SUM(B37:B44)</f>
        <v>0</v>
      </c>
      <c r="C36" s="45">
        <f>SUM(C37:C44)</f>
        <v>0</v>
      </c>
      <c r="D36" s="45">
        <f>SUM(D37:D44)</f>
        <v>0</v>
      </c>
      <c r="E36" s="45"/>
      <c r="F36" s="45">
        <f>SUM(F37:F44)</f>
        <v>0</v>
      </c>
      <c r="G36" s="45">
        <f>SUM(G37:G44)</f>
        <v>0</v>
      </c>
      <c r="H36" s="45">
        <f>SUM(H37:H44)</f>
        <v>0</v>
      </c>
      <c r="I36" s="45">
        <f t="shared" ref="I36:J36" si="1">SUM(I37:I44)</f>
        <v>0</v>
      </c>
      <c r="J36" s="45">
        <f t="shared" si="1"/>
        <v>0</v>
      </c>
      <c r="K36" s="45"/>
      <c r="L36" s="45">
        <f>SUM(L37:L44)</f>
        <v>0</v>
      </c>
      <c r="M36" s="45">
        <f>SUM(M37:M44)</f>
        <v>0</v>
      </c>
      <c r="N36" s="45">
        <f>SUM(N37:N44)</f>
        <v>0</v>
      </c>
      <c r="O36" s="45">
        <f>SUM(O37:O44)</f>
        <v>0</v>
      </c>
      <c r="P36" s="45">
        <f>SUM(P37:P44)</f>
        <v>0</v>
      </c>
    </row>
    <row r="37" spans="1:16" ht="23.1" customHeight="1">
      <c r="A37" s="77" t="s">
        <v>40</v>
      </c>
      <c r="B37" s="41"/>
      <c r="C37" s="41"/>
      <c r="D37" s="41"/>
      <c r="E37" s="39"/>
      <c r="F37" s="41"/>
      <c r="G37" s="41"/>
      <c r="H37" s="41"/>
      <c r="I37" s="41"/>
      <c r="J37" s="41"/>
      <c r="K37" s="39"/>
      <c r="L37" s="41"/>
      <c r="M37" s="41"/>
      <c r="N37" s="41"/>
      <c r="O37" s="41"/>
      <c r="P37" s="41"/>
    </row>
    <row r="38" spans="1:16" ht="23.1" customHeight="1">
      <c r="A38" s="77" t="s">
        <v>41</v>
      </c>
      <c r="B38" s="41"/>
      <c r="C38" s="41"/>
      <c r="D38" s="41"/>
      <c r="E38" s="39"/>
      <c r="F38" s="41"/>
      <c r="G38" s="41"/>
      <c r="H38" s="41"/>
      <c r="I38" s="41"/>
      <c r="J38" s="41"/>
      <c r="K38" s="39"/>
      <c r="L38" s="41"/>
      <c r="M38" s="41"/>
      <c r="N38" s="41"/>
      <c r="O38" s="41"/>
      <c r="P38" s="41"/>
    </row>
    <row r="39" spans="1:16" ht="23.1" customHeight="1">
      <c r="A39" s="77" t="s">
        <v>42</v>
      </c>
      <c r="B39" s="41"/>
      <c r="C39" s="41"/>
      <c r="D39" s="41"/>
      <c r="E39" s="39"/>
      <c r="F39" s="41"/>
      <c r="G39" s="41"/>
      <c r="H39" s="41"/>
      <c r="I39" s="41"/>
      <c r="J39" s="41"/>
      <c r="K39" s="39"/>
      <c r="L39" s="41"/>
      <c r="M39" s="41"/>
      <c r="N39" s="41"/>
      <c r="O39" s="41"/>
      <c r="P39" s="41"/>
    </row>
    <row r="40" spans="1:16" ht="23.1" customHeight="1">
      <c r="A40" s="77" t="s">
        <v>43</v>
      </c>
      <c r="B40" s="41"/>
      <c r="C40" s="41"/>
      <c r="D40" s="41"/>
      <c r="E40" s="39"/>
      <c r="F40" s="41"/>
      <c r="G40" s="41"/>
      <c r="H40" s="41"/>
      <c r="I40" s="41"/>
      <c r="J40" s="41"/>
      <c r="K40" s="39"/>
      <c r="L40" s="41"/>
      <c r="M40" s="41"/>
      <c r="N40" s="41"/>
      <c r="O40" s="41"/>
      <c r="P40" s="41"/>
    </row>
    <row r="41" spans="1:16" ht="23.1" customHeight="1">
      <c r="A41" s="77" t="s">
        <v>44</v>
      </c>
      <c r="B41" s="41"/>
      <c r="C41" s="41"/>
      <c r="D41" s="41"/>
      <c r="E41" s="39"/>
      <c r="F41" s="41"/>
      <c r="G41" s="41"/>
      <c r="H41" s="41"/>
      <c r="I41" s="41"/>
      <c r="J41" s="41"/>
      <c r="K41" s="39"/>
      <c r="L41" s="41"/>
      <c r="M41" s="41"/>
      <c r="N41" s="41"/>
      <c r="O41" s="41"/>
      <c r="P41" s="41"/>
    </row>
    <row r="42" spans="1:16" ht="23.1" customHeight="1">
      <c r="A42" s="77" t="s">
        <v>45</v>
      </c>
      <c r="B42" s="41"/>
      <c r="C42" s="41"/>
      <c r="D42" s="41"/>
      <c r="E42" s="39"/>
      <c r="F42" s="41"/>
      <c r="G42" s="41"/>
      <c r="H42" s="41"/>
      <c r="I42" s="41"/>
      <c r="J42" s="41"/>
      <c r="K42" s="39"/>
      <c r="L42" s="41"/>
      <c r="M42" s="41"/>
      <c r="N42" s="41"/>
      <c r="O42" s="41"/>
      <c r="P42" s="41"/>
    </row>
    <row r="43" spans="1:16" ht="23.1" customHeight="1">
      <c r="A43" s="77" t="s">
        <v>46</v>
      </c>
      <c r="B43" s="41"/>
      <c r="C43" s="41"/>
      <c r="D43" s="41"/>
      <c r="E43" s="39"/>
      <c r="F43" s="41"/>
      <c r="G43" s="41"/>
      <c r="H43" s="41"/>
      <c r="I43" s="41"/>
      <c r="J43" s="41"/>
      <c r="K43" s="39"/>
      <c r="L43" s="41"/>
      <c r="M43" s="41"/>
      <c r="N43" s="41"/>
      <c r="O43" s="41"/>
      <c r="P43" s="41"/>
    </row>
    <row r="44" spans="1:16" ht="23.1" customHeight="1">
      <c r="A44" s="77" t="s">
        <v>47</v>
      </c>
      <c r="B44" s="41"/>
      <c r="C44" s="41"/>
      <c r="D44" s="41"/>
      <c r="E44" s="39"/>
      <c r="F44" s="41"/>
      <c r="G44" s="41"/>
      <c r="H44" s="41"/>
      <c r="I44" s="41"/>
      <c r="J44" s="41"/>
      <c r="K44" s="39"/>
      <c r="L44" s="41"/>
      <c r="M44" s="41"/>
      <c r="N44" s="41"/>
      <c r="O44" s="41"/>
      <c r="P44" s="41"/>
    </row>
    <row r="45" spans="1:16" ht="23.1" customHeight="1">
      <c r="A45" s="76" t="s">
        <v>48</v>
      </c>
      <c r="B45" s="45">
        <f>+B33-B36</f>
        <v>0</v>
      </c>
      <c r="C45" s="45">
        <f t="shared" ref="C45:P45" si="2">+C33-C36</f>
        <v>0</v>
      </c>
      <c r="D45" s="45">
        <f>+D33-D36</f>
        <v>0</v>
      </c>
      <c r="E45" s="45"/>
      <c r="F45" s="45">
        <f t="shared" si="2"/>
        <v>0</v>
      </c>
      <c r="G45" s="45">
        <f t="shared" si="2"/>
        <v>0</v>
      </c>
      <c r="H45" s="45">
        <f t="shared" si="2"/>
        <v>0</v>
      </c>
      <c r="I45" s="45">
        <f t="shared" ref="I45:J45" si="3">+I33-I36</f>
        <v>0</v>
      </c>
      <c r="J45" s="45">
        <f t="shared" si="3"/>
        <v>0</v>
      </c>
      <c r="K45" s="45"/>
      <c r="L45" s="45">
        <f t="shared" si="2"/>
        <v>0</v>
      </c>
      <c r="M45" s="45">
        <f t="shared" si="2"/>
        <v>0</v>
      </c>
      <c r="N45" s="45">
        <f t="shared" si="2"/>
        <v>0</v>
      </c>
      <c r="O45" s="45">
        <f t="shared" si="2"/>
        <v>0</v>
      </c>
      <c r="P45" s="45">
        <f t="shared" si="2"/>
        <v>0</v>
      </c>
    </row>
    <row r="46" spans="1:16" ht="23.1" customHeight="1">
      <c r="A46" s="76" t="s">
        <v>49</v>
      </c>
      <c r="B46" s="45">
        <f>SUM(B47:B48)</f>
        <v>0</v>
      </c>
      <c r="C46" s="45">
        <f t="shared" ref="C46:P46" si="4">SUM(C47:C48)</f>
        <v>0</v>
      </c>
      <c r="D46" s="45">
        <f>SUM(D47:D48)</f>
        <v>0</v>
      </c>
      <c r="E46" s="45"/>
      <c r="F46" s="45">
        <f t="shared" si="4"/>
        <v>0</v>
      </c>
      <c r="G46" s="45">
        <f t="shared" si="4"/>
        <v>0</v>
      </c>
      <c r="H46" s="45">
        <f t="shared" si="4"/>
        <v>0</v>
      </c>
      <c r="I46" s="45">
        <f>SUM(I47:I48)</f>
        <v>0</v>
      </c>
      <c r="J46" s="45">
        <f>SUM(J47:J48)</f>
        <v>0</v>
      </c>
      <c r="K46" s="45"/>
      <c r="L46" s="45">
        <f t="shared" si="4"/>
        <v>0</v>
      </c>
      <c r="M46" s="45">
        <f t="shared" si="4"/>
        <v>0</v>
      </c>
      <c r="N46" s="45">
        <f t="shared" si="4"/>
        <v>0</v>
      </c>
      <c r="O46" s="45">
        <f t="shared" si="4"/>
        <v>0</v>
      </c>
      <c r="P46" s="45">
        <f t="shared" si="4"/>
        <v>0</v>
      </c>
    </row>
    <row r="47" spans="1:16" ht="23.1" customHeight="1">
      <c r="A47" s="77" t="s">
        <v>50</v>
      </c>
      <c r="B47" s="54"/>
      <c r="C47" s="54"/>
      <c r="D47" s="54"/>
      <c r="E47" s="39"/>
      <c r="F47" s="54"/>
      <c r="G47" s="54"/>
      <c r="H47" s="54"/>
      <c r="I47" s="54"/>
      <c r="J47" s="54"/>
      <c r="K47" s="39"/>
      <c r="L47" s="54"/>
      <c r="M47" s="54"/>
      <c r="N47" s="54"/>
      <c r="O47" s="54"/>
      <c r="P47" s="50"/>
    </row>
    <row r="48" spans="1:16" ht="23.1" customHeight="1">
      <c r="A48" s="77" t="s">
        <v>51</v>
      </c>
      <c r="B48" s="54"/>
      <c r="C48" s="54"/>
      <c r="D48" s="54"/>
      <c r="E48" s="39"/>
      <c r="F48" s="54"/>
      <c r="G48" s="54"/>
      <c r="H48" s="54"/>
      <c r="I48" s="54"/>
      <c r="J48" s="54"/>
      <c r="K48" s="39"/>
      <c r="L48" s="54"/>
      <c r="M48" s="54"/>
      <c r="N48" s="54"/>
      <c r="O48" s="54"/>
      <c r="P48" s="50"/>
    </row>
    <row r="49" spans="1:16" ht="23.1" customHeight="1">
      <c r="A49" s="78" t="s">
        <v>52</v>
      </c>
      <c r="B49" s="55"/>
      <c r="C49" s="55"/>
      <c r="D49" s="55"/>
      <c r="E49" s="51"/>
      <c r="F49" s="55"/>
      <c r="G49" s="55"/>
      <c r="H49" s="55"/>
      <c r="I49" s="55"/>
      <c r="J49" s="55"/>
      <c r="K49" s="51"/>
      <c r="L49" s="55"/>
      <c r="M49" s="55"/>
      <c r="N49" s="55"/>
      <c r="O49" s="55"/>
      <c r="P49" s="55"/>
    </row>
    <row r="50" spans="1:16" ht="23.1" customHeight="1">
      <c r="A50" s="76" t="s">
        <v>53</v>
      </c>
      <c r="B50" s="45">
        <f>+B45+B46-B49</f>
        <v>0</v>
      </c>
      <c r="C50" s="45">
        <f t="shared" ref="C50:P50" si="5">+C45+C46-C49</f>
        <v>0</v>
      </c>
      <c r="D50" s="45">
        <f t="shared" si="5"/>
        <v>0</v>
      </c>
      <c r="E50" s="45"/>
      <c r="F50" s="45">
        <f t="shared" si="5"/>
        <v>0</v>
      </c>
      <c r="G50" s="45">
        <f t="shared" si="5"/>
        <v>0</v>
      </c>
      <c r="H50" s="45">
        <f t="shared" si="5"/>
        <v>0</v>
      </c>
      <c r="I50" s="45">
        <f t="shared" si="5"/>
        <v>0</v>
      </c>
      <c r="J50" s="45">
        <f t="shared" si="5"/>
        <v>0</v>
      </c>
      <c r="K50" s="45"/>
      <c r="L50" s="45">
        <f t="shared" si="5"/>
        <v>0</v>
      </c>
      <c r="M50" s="45">
        <f t="shared" si="5"/>
        <v>0</v>
      </c>
      <c r="N50" s="45">
        <f t="shared" si="5"/>
        <v>0</v>
      </c>
      <c r="O50" s="45">
        <f t="shared" si="5"/>
        <v>0</v>
      </c>
      <c r="P50" s="45">
        <f t="shared" si="5"/>
        <v>0</v>
      </c>
    </row>
    <row r="51" spans="1:16" ht="23.1" customHeight="1">
      <c r="A51" s="77" t="s">
        <v>54</v>
      </c>
      <c r="B51" s="54"/>
      <c r="C51" s="54"/>
      <c r="D51" s="54"/>
      <c r="E51" s="39"/>
      <c r="F51" s="54"/>
      <c r="G51" s="54"/>
      <c r="H51" s="54"/>
      <c r="I51" s="54"/>
      <c r="J51" s="54"/>
      <c r="K51" s="39"/>
      <c r="L51" s="54"/>
      <c r="M51" s="54"/>
      <c r="N51" s="54"/>
      <c r="O51" s="54"/>
      <c r="P51" s="50"/>
    </row>
    <row r="52" spans="1:16" ht="23.1" customHeight="1">
      <c r="A52" s="77" t="s">
        <v>55</v>
      </c>
      <c r="B52" s="54"/>
      <c r="C52" s="54"/>
      <c r="D52" s="54"/>
      <c r="E52" s="39"/>
      <c r="F52" s="54"/>
      <c r="G52" s="54"/>
      <c r="H52" s="54"/>
      <c r="I52" s="54"/>
      <c r="J52" s="54"/>
      <c r="K52" s="39"/>
      <c r="L52" s="54"/>
      <c r="M52" s="54"/>
      <c r="N52" s="54"/>
      <c r="O52" s="54"/>
      <c r="P52" s="50"/>
    </row>
    <row r="53" spans="1:16" ht="23.1" customHeight="1">
      <c r="A53" s="76" t="s">
        <v>56</v>
      </c>
      <c r="B53" s="45">
        <f>+B50+B51-B52</f>
        <v>0</v>
      </c>
      <c r="C53" s="45">
        <f t="shared" ref="C53:P53" si="6">+C50+C51-C52</f>
        <v>0</v>
      </c>
      <c r="D53" s="45">
        <f t="shared" si="6"/>
        <v>0</v>
      </c>
      <c r="E53" s="45"/>
      <c r="F53" s="45">
        <f t="shared" si="6"/>
        <v>0</v>
      </c>
      <c r="G53" s="45">
        <f t="shared" si="6"/>
        <v>0</v>
      </c>
      <c r="H53" s="45">
        <f t="shared" si="6"/>
        <v>0</v>
      </c>
      <c r="I53" s="45">
        <f t="shared" si="6"/>
        <v>0</v>
      </c>
      <c r="J53" s="45">
        <f t="shared" si="6"/>
        <v>0</v>
      </c>
      <c r="K53" s="45"/>
      <c r="L53" s="45">
        <f t="shared" si="6"/>
        <v>0</v>
      </c>
      <c r="M53" s="45">
        <f t="shared" si="6"/>
        <v>0</v>
      </c>
      <c r="N53" s="45">
        <f t="shared" si="6"/>
        <v>0</v>
      </c>
      <c r="O53" s="45">
        <f t="shared" si="6"/>
        <v>0</v>
      </c>
      <c r="P53" s="45">
        <f t="shared" si="6"/>
        <v>0</v>
      </c>
    </row>
    <row r="54" spans="1:16" ht="23.1" customHeight="1">
      <c r="A54" s="77" t="s">
        <v>57</v>
      </c>
      <c r="B54" s="41"/>
      <c r="C54" s="41"/>
      <c r="D54" s="41"/>
      <c r="E54" s="39"/>
      <c r="F54" s="41"/>
      <c r="G54" s="41"/>
      <c r="H54" s="41"/>
      <c r="I54" s="41"/>
      <c r="J54" s="41"/>
      <c r="K54" s="39"/>
      <c r="L54" s="41"/>
      <c r="M54" s="41"/>
      <c r="N54" s="41"/>
      <c r="O54" s="41"/>
      <c r="P54" s="41"/>
    </row>
    <row r="55" spans="1:16" ht="23.1" customHeight="1">
      <c r="A55" s="77" t="s">
        <v>58</v>
      </c>
      <c r="B55" s="41"/>
      <c r="C55" s="41"/>
      <c r="D55" s="41"/>
      <c r="E55" s="39"/>
      <c r="F55" s="56"/>
      <c r="G55" s="56"/>
      <c r="H55" s="56"/>
      <c r="I55" s="56"/>
      <c r="J55" s="56"/>
      <c r="K55" s="57"/>
      <c r="L55" s="56"/>
      <c r="M55" s="56"/>
      <c r="N55" s="58"/>
      <c r="O55" s="58"/>
      <c r="P55" s="50"/>
    </row>
    <row r="56" spans="1:16" ht="23.1" customHeight="1">
      <c r="A56" s="76" t="s">
        <v>59</v>
      </c>
      <c r="B56" s="44">
        <f>+B53-B54-B55</f>
        <v>0</v>
      </c>
      <c r="C56" s="44">
        <f t="shared" ref="C56:P56" si="7">+C53-C54-C55</f>
        <v>0</v>
      </c>
      <c r="D56" s="44">
        <f t="shared" si="7"/>
        <v>0</v>
      </c>
      <c r="E56" s="44"/>
      <c r="F56" s="44">
        <f t="shared" si="7"/>
        <v>0</v>
      </c>
      <c r="G56" s="44">
        <f t="shared" si="7"/>
        <v>0</v>
      </c>
      <c r="H56" s="44">
        <f t="shared" si="7"/>
        <v>0</v>
      </c>
      <c r="I56" s="44">
        <f t="shared" si="7"/>
        <v>0</v>
      </c>
      <c r="J56" s="44">
        <f t="shared" si="7"/>
        <v>0</v>
      </c>
      <c r="K56" s="44"/>
      <c r="L56" s="44">
        <f t="shared" si="7"/>
        <v>0</v>
      </c>
      <c r="M56" s="44">
        <f t="shared" si="7"/>
        <v>0</v>
      </c>
      <c r="N56" s="44">
        <f t="shared" si="7"/>
        <v>0</v>
      </c>
      <c r="O56" s="44">
        <f t="shared" si="7"/>
        <v>0</v>
      </c>
      <c r="P56" s="44">
        <f t="shared" si="7"/>
        <v>0</v>
      </c>
    </row>
    <row r="57" spans="1:16" ht="50.25" customHeight="1">
      <c r="A57" s="144" t="s">
        <v>203</v>
      </c>
      <c r="B57" s="329"/>
      <c r="C57" s="329"/>
      <c r="D57" s="329"/>
      <c r="E57" s="329"/>
      <c r="F57" s="329"/>
      <c r="G57" s="329"/>
      <c r="H57" s="329"/>
      <c r="I57" s="329"/>
      <c r="J57" s="329"/>
      <c r="K57" s="329"/>
      <c r="L57" s="329"/>
      <c r="M57" s="329"/>
      <c r="N57" s="329"/>
      <c r="O57" s="329"/>
      <c r="P57" s="329"/>
    </row>
    <row r="58" spans="1:16">
      <c r="A58" s="213"/>
      <c r="B58" s="213"/>
      <c r="C58" s="213"/>
      <c r="D58" s="213"/>
      <c r="E58" s="213"/>
      <c r="F58" s="213"/>
      <c r="G58" s="213"/>
      <c r="H58" s="213"/>
      <c r="I58" s="213"/>
      <c r="J58" s="213"/>
      <c r="K58" s="213"/>
      <c r="L58" s="213"/>
      <c r="M58" s="213"/>
      <c r="N58" s="213"/>
      <c r="O58" s="213"/>
      <c r="P58" s="213"/>
    </row>
    <row r="59" spans="1:16" ht="23.1" customHeight="1">
      <c r="A59" s="321" t="s">
        <v>157</v>
      </c>
      <c r="B59" s="321"/>
      <c r="C59" s="321"/>
      <c r="D59" s="321"/>
      <c r="E59" s="321"/>
      <c r="F59" s="321"/>
      <c r="G59" s="321"/>
      <c r="H59" s="321"/>
      <c r="I59" s="321"/>
      <c r="J59" s="321"/>
      <c r="K59" s="321"/>
      <c r="L59" s="321"/>
      <c r="M59" s="321"/>
      <c r="N59" s="321"/>
      <c r="O59" s="321"/>
      <c r="P59" s="321"/>
    </row>
    <row r="60" spans="1:16" ht="23.1" customHeight="1">
      <c r="A60" s="322" t="s">
        <v>204</v>
      </c>
      <c r="B60" s="323"/>
      <c r="C60" s="323"/>
      <c r="D60" s="323"/>
      <c r="E60" s="323"/>
      <c r="F60" s="323"/>
      <c r="G60" s="323"/>
      <c r="H60" s="323"/>
      <c r="I60" s="323"/>
      <c r="J60" s="323"/>
      <c r="K60" s="323"/>
      <c r="L60" s="323"/>
      <c r="M60" s="323"/>
      <c r="N60" s="323"/>
      <c r="O60" s="323"/>
      <c r="P60" s="324"/>
    </row>
    <row r="61" spans="1:16" ht="23.1" customHeight="1">
      <c r="A61" s="79" t="s">
        <v>60</v>
      </c>
      <c r="B61" s="46" t="s">
        <v>97</v>
      </c>
      <c r="C61" s="47" t="s">
        <v>89</v>
      </c>
      <c r="D61" s="47" t="s">
        <v>3</v>
      </c>
      <c r="E61" s="47"/>
      <c r="F61" s="46" t="s">
        <v>88</v>
      </c>
      <c r="G61" s="46" t="s">
        <v>90</v>
      </c>
      <c r="H61" s="46" t="s">
        <v>91</v>
      </c>
      <c r="I61" s="46" t="s">
        <v>96</v>
      </c>
      <c r="J61" s="46" t="s">
        <v>130</v>
      </c>
      <c r="K61" s="46"/>
      <c r="L61" s="46" t="s">
        <v>92</v>
      </c>
      <c r="M61" s="46" t="s">
        <v>93</v>
      </c>
      <c r="N61" s="46" t="s">
        <v>94</v>
      </c>
      <c r="O61" s="46" t="s">
        <v>122</v>
      </c>
      <c r="P61" s="46" t="s">
        <v>95</v>
      </c>
    </row>
    <row r="62" spans="1:16" ht="23.1" customHeight="1">
      <c r="A62" s="76" t="s">
        <v>61</v>
      </c>
      <c r="B62" s="59">
        <f>+B63+B64+B70</f>
        <v>0</v>
      </c>
      <c r="C62" s="59">
        <f t="shared" ref="C62:P62" si="8">+C63+C64+C70</f>
        <v>0</v>
      </c>
      <c r="D62" s="59">
        <f>+D63+D64+D70</f>
        <v>0</v>
      </c>
      <c r="E62" s="59"/>
      <c r="F62" s="59">
        <f t="shared" si="8"/>
        <v>0</v>
      </c>
      <c r="G62" s="59">
        <f t="shared" si="8"/>
        <v>0</v>
      </c>
      <c r="H62" s="59">
        <f t="shared" si="8"/>
        <v>0</v>
      </c>
      <c r="I62" s="59">
        <f t="shared" si="8"/>
        <v>0</v>
      </c>
      <c r="J62" s="59">
        <f t="shared" si="8"/>
        <v>0</v>
      </c>
      <c r="K62" s="59"/>
      <c r="L62" s="59">
        <f t="shared" si="8"/>
        <v>0</v>
      </c>
      <c r="M62" s="59">
        <f t="shared" si="8"/>
        <v>0</v>
      </c>
      <c r="N62" s="59">
        <f t="shared" si="8"/>
        <v>0</v>
      </c>
      <c r="O62" s="59">
        <f t="shared" si="8"/>
        <v>0</v>
      </c>
      <c r="P62" s="59">
        <f t="shared" si="8"/>
        <v>0</v>
      </c>
    </row>
    <row r="63" spans="1:16" ht="23.1" customHeight="1">
      <c r="A63" s="77" t="s">
        <v>62</v>
      </c>
      <c r="B63" s="60"/>
      <c r="C63" s="60"/>
      <c r="D63" s="60"/>
      <c r="E63" s="61"/>
      <c r="F63" s="60"/>
      <c r="G63" s="60"/>
      <c r="H63" s="60"/>
      <c r="I63" s="60"/>
      <c r="J63" s="60"/>
      <c r="K63" s="61"/>
      <c r="L63" s="60"/>
      <c r="M63" s="60"/>
      <c r="N63" s="60"/>
      <c r="O63" s="60"/>
      <c r="P63" s="60"/>
    </row>
    <row r="64" spans="1:16" ht="23.1" customHeight="1">
      <c r="A64" s="77" t="s">
        <v>63</v>
      </c>
      <c r="B64" s="62">
        <f>+SUM(B65:B69)</f>
        <v>0</v>
      </c>
      <c r="C64" s="62">
        <f t="shared" ref="C64:P64" si="9">+SUM(C65:C69)</f>
        <v>0</v>
      </c>
      <c r="D64" s="62">
        <f>+SUM(D65:D69)</f>
        <v>0</v>
      </c>
      <c r="E64" s="62"/>
      <c r="F64" s="62">
        <f t="shared" si="9"/>
        <v>0</v>
      </c>
      <c r="G64" s="62">
        <f t="shared" si="9"/>
        <v>0</v>
      </c>
      <c r="H64" s="62">
        <f t="shared" si="9"/>
        <v>0</v>
      </c>
      <c r="I64" s="62">
        <f t="shared" si="9"/>
        <v>0</v>
      </c>
      <c r="J64" s="62">
        <f t="shared" si="9"/>
        <v>0</v>
      </c>
      <c r="K64" s="62"/>
      <c r="L64" s="62">
        <f t="shared" si="9"/>
        <v>0</v>
      </c>
      <c r="M64" s="62">
        <f t="shared" si="9"/>
        <v>0</v>
      </c>
      <c r="N64" s="62">
        <f t="shared" si="9"/>
        <v>0</v>
      </c>
      <c r="O64" s="62">
        <f t="shared" si="9"/>
        <v>0</v>
      </c>
      <c r="P64" s="62">
        <f t="shared" si="9"/>
        <v>0</v>
      </c>
    </row>
    <row r="65" spans="1:16" ht="23.1" customHeight="1">
      <c r="A65" s="77" t="s">
        <v>64</v>
      </c>
      <c r="B65" s="60"/>
      <c r="C65" s="60"/>
      <c r="D65" s="60"/>
      <c r="E65" s="61"/>
      <c r="F65" s="60"/>
      <c r="G65" s="60"/>
      <c r="H65" s="60"/>
      <c r="I65" s="60"/>
      <c r="J65" s="60"/>
      <c r="K65" s="61"/>
      <c r="L65" s="60"/>
      <c r="M65" s="60"/>
      <c r="N65" s="60"/>
      <c r="O65" s="60"/>
      <c r="P65" s="60"/>
    </row>
    <row r="66" spans="1:16" ht="23.1" customHeight="1">
      <c r="A66" s="77" t="s">
        <v>65</v>
      </c>
      <c r="B66" s="60"/>
      <c r="C66" s="60"/>
      <c r="D66" s="60"/>
      <c r="E66" s="61"/>
      <c r="F66" s="60"/>
      <c r="G66" s="60"/>
      <c r="H66" s="60"/>
      <c r="I66" s="60"/>
      <c r="J66" s="60"/>
      <c r="K66" s="61"/>
      <c r="L66" s="60"/>
      <c r="M66" s="60"/>
      <c r="N66" s="60"/>
      <c r="O66" s="60"/>
      <c r="P66" s="60"/>
    </row>
    <row r="67" spans="1:16" ht="23.1" customHeight="1">
      <c r="A67" s="77" t="s">
        <v>66</v>
      </c>
      <c r="B67" s="60"/>
      <c r="C67" s="60"/>
      <c r="D67" s="60"/>
      <c r="E67" s="61"/>
      <c r="F67" s="60"/>
      <c r="G67" s="60"/>
      <c r="H67" s="60"/>
      <c r="I67" s="60"/>
      <c r="J67" s="60"/>
      <c r="K67" s="61"/>
      <c r="L67" s="60"/>
      <c r="M67" s="60"/>
      <c r="N67" s="60"/>
      <c r="O67" s="60"/>
      <c r="P67" s="60"/>
    </row>
    <row r="68" spans="1:16" ht="23.1" customHeight="1">
      <c r="A68" s="77" t="s">
        <v>67</v>
      </c>
      <c r="B68" s="60"/>
      <c r="C68" s="60"/>
      <c r="D68" s="60"/>
      <c r="E68" s="61"/>
      <c r="F68" s="60"/>
      <c r="G68" s="60"/>
      <c r="H68" s="60"/>
      <c r="I68" s="60"/>
      <c r="J68" s="60"/>
      <c r="K68" s="61"/>
      <c r="L68" s="60"/>
      <c r="M68" s="60"/>
      <c r="N68" s="60"/>
      <c r="O68" s="60"/>
      <c r="P68" s="60"/>
    </row>
    <row r="69" spans="1:16" ht="23.1" customHeight="1">
      <c r="A69" s="77" t="s">
        <v>68</v>
      </c>
      <c r="B69" s="60"/>
      <c r="C69" s="60"/>
      <c r="D69" s="60"/>
      <c r="E69" s="61"/>
      <c r="F69" s="60"/>
      <c r="G69" s="63"/>
      <c r="H69" s="63"/>
      <c r="I69" s="63"/>
      <c r="J69" s="63"/>
      <c r="K69" s="61"/>
      <c r="L69" s="63"/>
      <c r="M69" s="63"/>
      <c r="N69" s="63"/>
      <c r="O69" s="63"/>
      <c r="P69" s="50"/>
    </row>
    <row r="70" spans="1:16" ht="23.1" customHeight="1">
      <c r="A70" s="77" t="s">
        <v>69</v>
      </c>
      <c r="B70" s="60"/>
      <c r="C70" s="60"/>
      <c r="D70" s="60"/>
      <c r="E70" s="61"/>
      <c r="F70" s="60"/>
      <c r="G70" s="63"/>
      <c r="H70" s="63"/>
      <c r="I70" s="63"/>
      <c r="J70" s="63"/>
      <c r="K70" s="61"/>
      <c r="L70" s="63"/>
      <c r="M70" s="63"/>
      <c r="N70" s="63"/>
      <c r="O70" s="63"/>
      <c r="P70" s="50"/>
    </row>
    <row r="71" spans="1:16" ht="23.1" customHeight="1">
      <c r="A71" s="76" t="s">
        <v>70</v>
      </c>
      <c r="B71" s="59">
        <f>+SUM(B72:B76)-B75</f>
        <v>0</v>
      </c>
      <c r="C71" s="59">
        <f t="shared" ref="C71:P71" si="10">+SUM(C72:C76)-C75</f>
        <v>0</v>
      </c>
      <c r="D71" s="59">
        <f t="shared" si="10"/>
        <v>0</v>
      </c>
      <c r="E71" s="59"/>
      <c r="F71" s="59">
        <f t="shared" si="10"/>
        <v>0</v>
      </c>
      <c r="G71" s="59">
        <f t="shared" si="10"/>
        <v>0</v>
      </c>
      <c r="H71" s="59">
        <f t="shared" si="10"/>
        <v>0</v>
      </c>
      <c r="I71" s="59">
        <f t="shared" si="10"/>
        <v>0</v>
      </c>
      <c r="J71" s="59">
        <f t="shared" si="10"/>
        <v>0</v>
      </c>
      <c r="K71" s="59"/>
      <c r="L71" s="59">
        <f t="shared" si="10"/>
        <v>0</v>
      </c>
      <c r="M71" s="59">
        <f t="shared" si="10"/>
        <v>0</v>
      </c>
      <c r="N71" s="59">
        <f t="shared" si="10"/>
        <v>0</v>
      </c>
      <c r="O71" s="59">
        <f t="shared" si="10"/>
        <v>0</v>
      </c>
      <c r="P71" s="59">
        <f t="shared" si="10"/>
        <v>0</v>
      </c>
    </row>
    <row r="72" spans="1:16" ht="23.1" customHeight="1">
      <c r="A72" s="77" t="s">
        <v>71</v>
      </c>
      <c r="B72" s="60"/>
      <c r="C72" s="60"/>
      <c r="D72" s="60"/>
      <c r="E72" s="61"/>
      <c r="F72" s="60"/>
      <c r="G72" s="60"/>
      <c r="H72" s="60"/>
      <c r="I72" s="60"/>
      <c r="J72" s="60"/>
      <c r="K72" s="61"/>
      <c r="L72" s="60"/>
      <c r="M72" s="60"/>
      <c r="N72" s="60"/>
      <c r="O72" s="60"/>
      <c r="P72" s="60"/>
    </row>
    <row r="73" spans="1:16" ht="23.1" customHeight="1">
      <c r="A73" s="77" t="s">
        <v>72</v>
      </c>
      <c r="B73" s="60"/>
      <c r="C73" s="60"/>
      <c r="D73" s="60"/>
      <c r="E73" s="61"/>
      <c r="F73" s="60"/>
      <c r="G73" s="60"/>
      <c r="H73" s="60"/>
      <c r="I73" s="60"/>
      <c r="J73" s="60"/>
      <c r="K73" s="61"/>
      <c r="L73" s="60"/>
      <c r="M73" s="60"/>
      <c r="N73" s="60"/>
      <c r="O73" s="60"/>
      <c r="P73" s="60"/>
    </row>
    <row r="74" spans="1:16" ht="23.1" customHeight="1">
      <c r="A74" s="77" t="s">
        <v>28</v>
      </c>
      <c r="B74" s="60"/>
      <c r="C74" s="60"/>
      <c r="D74" s="60"/>
      <c r="E74" s="61"/>
      <c r="F74" s="60"/>
      <c r="G74" s="63"/>
      <c r="H74" s="63"/>
      <c r="I74" s="63"/>
      <c r="J74" s="63"/>
      <c r="K74" s="61"/>
      <c r="L74" s="63"/>
      <c r="M74" s="63"/>
      <c r="N74" s="63"/>
      <c r="O74" s="63"/>
      <c r="P74" s="50"/>
    </row>
    <row r="75" spans="1:16" ht="23.1" customHeight="1">
      <c r="A75" s="77" t="s">
        <v>29</v>
      </c>
      <c r="B75" s="60"/>
      <c r="C75" s="60"/>
      <c r="D75" s="60"/>
      <c r="E75" s="61"/>
      <c r="F75" s="60"/>
      <c r="G75" s="63"/>
      <c r="H75" s="63"/>
      <c r="I75" s="63"/>
      <c r="J75" s="63"/>
      <c r="K75" s="61"/>
      <c r="L75" s="63"/>
      <c r="M75" s="63"/>
      <c r="N75" s="63"/>
      <c r="O75" s="63"/>
      <c r="P75" s="50"/>
    </row>
    <row r="76" spans="1:16" ht="23.1" customHeight="1">
      <c r="A76" s="77" t="s">
        <v>73</v>
      </c>
      <c r="B76" s="60"/>
      <c r="C76" s="60"/>
      <c r="D76" s="60"/>
      <c r="E76" s="61"/>
      <c r="F76" s="60"/>
      <c r="G76" s="63"/>
      <c r="H76" s="63"/>
      <c r="I76" s="63"/>
      <c r="J76" s="63"/>
      <c r="K76" s="61"/>
      <c r="L76" s="63"/>
      <c r="M76" s="63"/>
      <c r="N76" s="63"/>
      <c r="O76" s="63"/>
      <c r="P76" s="50"/>
    </row>
    <row r="77" spans="1:16" ht="23.1" customHeight="1">
      <c r="A77" s="76" t="s">
        <v>74</v>
      </c>
      <c r="B77" s="59">
        <f>+B62+B71</f>
        <v>0</v>
      </c>
      <c r="C77" s="59">
        <f t="shared" ref="C77:P77" si="11">+C62+C71</f>
        <v>0</v>
      </c>
      <c r="D77" s="59">
        <f>+D62+D71</f>
        <v>0</v>
      </c>
      <c r="E77" s="59"/>
      <c r="F77" s="59">
        <f t="shared" si="11"/>
        <v>0</v>
      </c>
      <c r="G77" s="59">
        <f t="shared" si="11"/>
        <v>0</v>
      </c>
      <c r="H77" s="59">
        <f t="shared" si="11"/>
        <v>0</v>
      </c>
      <c r="I77" s="59">
        <f t="shared" si="11"/>
        <v>0</v>
      </c>
      <c r="J77" s="59">
        <f t="shared" si="11"/>
        <v>0</v>
      </c>
      <c r="K77" s="59"/>
      <c r="L77" s="59">
        <f t="shared" si="11"/>
        <v>0</v>
      </c>
      <c r="M77" s="59">
        <f t="shared" si="11"/>
        <v>0</v>
      </c>
      <c r="N77" s="59">
        <f t="shared" si="11"/>
        <v>0</v>
      </c>
      <c r="O77" s="59">
        <f t="shared" si="11"/>
        <v>0</v>
      </c>
      <c r="P77" s="59">
        <f t="shared" si="11"/>
        <v>0</v>
      </c>
    </row>
    <row r="78" spans="1:16" ht="23.1" customHeight="1">
      <c r="A78" s="81" t="s">
        <v>75</v>
      </c>
      <c r="B78" s="46" t="s">
        <v>97</v>
      </c>
      <c r="C78" s="47" t="s">
        <v>89</v>
      </c>
      <c r="D78" s="47" t="s">
        <v>3</v>
      </c>
      <c r="E78" s="47"/>
      <c r="F78" s="46" t="s">
        <v>88</v>
      </c>
      <c r="G78" s="46" t="s">
        <v>90</v>
      </c>
      <c r="H78" s="46" t="s">
        <v>91</v>
      </c>
      <c r="I78" s="46" t="s">
        <v>96</v>
      </c>
      <c r="J78" s="46" t="s">
        <v>130</v>
      </c>
      <c r="K78" s="46"/>
      <c r="L78" s="46" t="s">
        <v>92</v>
      </c>
      <c r="M78" s="46" t="s">
        <v>93</v>
      </c>
      <c r="N78" s="46" t="s">
        <v>94</v>
      </c>
      <c r="O78" s="46" t="s">
        <v>122</v>
      </c>
      <c r="P78" s="46" t="s">
        <v>95</v>
      </c>
    </row>
    <row r="79" spans="1:16" ht="23.1" customHeight="1">
      <c r="A79" s="76" t="s">
        <v>76</v>
      </c>
      <c r="B79" s="64"/>
      <c r="C79" s="64"/>
      <c r="D79" s="64"/>
      <c r="E79" s="65"/>
      <c r="F79" s="64"/>
      <c r="G79" s="64"/>
      <c r="H79" s="64"/>
      <c r="I79" s="64"/>
      <c r="J79" s="64"/>
      <c r="K79" s="65"/>
      <c r="L79" s="64"/>
      <c r="M79" s="64"/>
      <c r="N79" s="64"/>
      <c r="O79" s="64"/>
      <c r="P79" s="64"/>
    </row>
    <row r="80" spans="1:16" ht="23.1" customHeight="1">
      <c r="A80" s="76" t="s">
        <v>77</v>
      </c>
      <c r="B80" s="59">
        <f>+B81+B82+B85+B89</f>
        <v>0</v>
      </c>
      <c r="C80" s="59">
        <f t="shared" ref="C80:P80" si="12">+C81+C82+C85+C89</f>
        <v>0</v>
      </c>
      <c r="D80" s="59">
        <f>+D81+D82+D85+D89</f>
        <v>0</v>
      </c>
      <c r="E80" s="59"/>
      <c r="F80" s="59">
        <f t="shared" si="12"/>
        <v>0</v>
      </c>
      <c r="G80" s="59">
        <f t="shared" si="12"/>
        <v>0</v>
      </c>
      <c r="H80" s="59">
        <f t="shared" si="12"/>
        <v>0</v>
      </c>
      <c r="I80" s="59">
        <f t="shared" si="12"/>
        <v>0</v>
      </c>
      <c r="J80" s="59">
        <f t="shared" si="12"/>
        <v>0</v>
      </c>
      <c r="K80" s="59"/>
      <c r="L80" s="59">
        <f t="shared" si="12"/>
        <v>0</v>
      </c>
      <c r="M80" s="59">
        <f t="shared" si="12"/>
        <v>0</v>
      </c>
      <c r="N80" s="59">
        <f t="shared" si="12"/>
        <v>0</v>
      </c>
      <c r="O80" s="59">
        <f t="shared" si="12"/>
        <v>0</v>
      </c>
      <c r="P80" s="59">
        <f t="shared" si="12"/>
        <v>0</v>
      </c>
    </row>
    <row r="81" spans="1:16" ht="23.1" customHeight="1">
      <c r="A81" s="77" t="s">
        <v>78</v>
      </c>
      <c r="B81" s="60"/>
      <c r="C81" s="60"/>
      <c r="D81" s="60"/>
      <c r="E81" s="61"/>
      <c r="F81" s="60"/>
      <c r="G81" s="63"/>
      <c r="H81" s="63"/>
      <c r="I81" s="63"/>
      <c r="J81" s="63"/>
      <c r="K81" s="61"/>
      <c r="L81" s="63"/>
      <c r="M81" s="63"/>
      <c r="N81" s="63"/>
      <c r="O81" s="63"/>
      <c r="P81" s="50"/>
    </row>
    <row r="82" spans="1:16" ht="23.1" customHeight="1">
      <c r="A82" s="77" t="s">
        <v>79</v>
      </c>
      <c r="B82" s="62">
        <f>+B83+B84</f>
        <v>0</v>
      </c>
      <c r="C82" s="62">
        <f t="shared" ref="C82:P82" si="13">+C83+C84</f>
        <v>0</v>
      </c>
      <c r="D82" s="62">
        <f>+D83+D84</f>
        <v>0</v>
      </c>
      <c r="E82" s="62"/>
      <c r="F82" s="62">
        <f t="shared" si="13"/>
        <v>0</v>
      </c>
      <c r="G82" s="62">
        <f t="shared" si="13"/>
        <v>0</v>
      </c>
      <c r="H82" s="62">
        <f t="shared" si="13"/>
        <v>0</v>
      </c>
      <c r="I82" s="62">
        <f t="shared" si="13"/>
        <v>0</v>
      </c>
      <c r="J82" s="62">
        <f t="shared" si="13"/>
        <v>0</v>
      </c>
      <c r="K82" s="62"/>
      <c r="L82" s="62">
        <f t="shared" si="13"/>
        <v>0</v>
      </c>
      <c r="M82" s="62">
        <f t="shared" si="13"/>
        <v>0</v>
      </c>
      <c r="N82" s="62">
        <f t="shared" si="13"/>
        <v>0</v>
      </c>
      <c r="O82" s="62">
        <f t="shared" si="13"/>
        <v>0</v>
      </c>
      <c r="P82" s="62">
        <f t="shared" si="13"/>
        <v>0</v>
      </c>
    </row>
    <row r="83" spans="1:16" ht="23.1" customHeight="1">
      <c r="A83" s="77" t="s">
        <v>80</v>
      </c>
      <c r="B83" s="60"/>
      <c r="C83" s="60"/>
      <c r="D83" s="60"/>
      <c r="E83" s="61"/>
      <c r="F83" s="60"/>
      <c r="G83" s="60"/>
      <c r="H83" s="63"/>
      <c r="I83" s="63"/>
      <c r="J83" s="63"/>
      <c r="K83" s="61"/>
      <c r="L83" s="63"/>
      <c r="M83" s="63"/>
      <c r="N83" s="63"/>
      <c r="O83" s="63"/>
      <c r="P83" s="50"/>
    </row>
    <row r="84" spans="1:16" ht="23.1" customHeight="1">
      <c r="A84" s="77" t="s">
        <v>81</v>
      </c>
      <c r="B84" s="60"/>
      <c r="C84" s="60"/>
      <c r="D84" s="60"/>
      <c r="E84" s="61"/>
      <c r="F84" s="60"/>
      <c r="G84" s="63"/>
      <c r="H84" s="63"/>
      <c r="I84" s="63"/>
      <c r="J84" s="63"/>
      <c r="K84" s="61"/>
      <c r="L84" s="63"/>
      <c r="M84" s="63"/>
      <c r="N84" s="63"/>
      <c r="O84" s="63"/>
      <c r="P84" s="50"/>
    </row>
    <row r="85" spans="1:16" ht="23.1" customHeight="1">
      <c r="A85" s="77" t="s">
        <v>82</v>
      </c>
      <c r="B85" s="62">
        <f>SUM(B86:B88)</f>
        <v>0</v>
      </c>
      <c r="C85" s="62">
        <f t="shared" ref="C85:P85" si="14">SUM(C86:C88)</f>
        <v>0</v>
      </c>
      <c r="D85" s="62">
        <f>SUM(D86:D88)</f>
        <v>0</v>
      </c>
      <c r="E85" s="62"/>
      <c r="F85" s="62">
        <f t="shared" si="14"/>
        <v>0</v>
      </c>
      <c r="G85" s="62">
        <f t="shared" si="14"/>
        <v>0</v>
      </c>
      <c r="H85" s="62">
        <f t="shared" si="14"/>
        <v>0</v>
      </c>
      <c r="I85" s="62">
        <f t="shared" si="14"/>
        <v>0</v>
      </c>
      <c r="J85" s="62">
        <f t="shared" si="14"/>
        <v>0</v>
      </c>
      <c r="K85" s="62"/>
      <c r="L85" s="62">
        <f t="shared" si="14"/>
        <v>0</v>
      </c>
      <c r="M85" s="62">
        <f t="shared" si="14"/>
        <v>0</v>
      </c>
      <c r="N85" s="62">
        <f t="shared" si="14"/>
        <v>0</v>
      </c>
      <c r="O85" s="62">
        <f t="shared" si="14"/>
        <v>0</v>
      </c>
      <c r="P85" s="62">
        <f t="shared" si="14"/>
        <v>0</v>
      </c>
    </row>
    <row r="86" spans="1:16" ht="23.1" customHeight="1">
      <c r="A86" s="77" t="s">
        <v>83</v>
      </c>
      <c r="B86" s="60"/>
      <c r="C86" s="60"/>
      <c r="D86" s="60"/>
      <c r="E86" s="61"/>
      <c r="F86" s="60"/>
      <c r="G86" s="60"/>
      <c r="H86" s="60"/>
      <c r="I86" s="60"/>
      <c r="J86" s="60"/>
      <c r="K86" s="61"/>
      <c r="L86" s="60"/>
      <c r="M86" s="60"/>
      <c r="N86" s="60"/>
      <c r="O86" s="60"/>
      <c r="P86" s="60"/>
    </row>
    <row r="87" spans="1:16" ht="23.1" customHeight="1">
      <c r="A87" s="77" t="s">
        <v>84</v>
      </c>
      <c r="B87" s="60"/>
      <c r="C87" s="60"/>
      <c r="D87" s="60"/>
      <c r="E87" s="61"/>
      <c r="F87" s="60"/>
      <c r="G87" s="60"/>
      <c r="H87" s="60"/>
      <c r="I87" s="60"/>
      <c r="J87" s="60"/>
      <c r="K87" s="61"/>
      <c r="L87" s="60"/>
      <c r="M87" s="60"/>
      <c r="N87" s="60"/>
      <c r="O87" s="60"/>
      <c r="P87" s="60"/>
    </row>
    <row r="88" spans="1:16" ht="23.1" customHeight="1">
      <c r="A88" s="77" t="s">
        <v>85</v>
      </c>
      <c r="B88" s="60"/>
      <c r="C88" s="60"/>
      <c r="D88" s="60"/>
      <c r="E88" s="61"/>
      <c r="F88" s="60"/>
      <c r="G88" s="60"/>
      <c r="H88" s="60"/>
      <c r="I88" s="60"/>
      <c r="J88" s="60"/>
      <c r="K88" s="61"/>
      <c r="L88" s="60"/>
      <c r="M88" s="60"/>
      <c r="N88" s="60"/>
      <c r="O88" s="60"/>
      <c r="P88" s="60"/>
    </row>
    <row r="89" spans="1:16" ht="23.1" customHeight="1">
      <c r="A89" s="82" t="s">
        <v>86</v>
      </c>
      <c r="B89" s="67"/>
      <c r="C89" s="67"/>
      <c r="D89" s="67"/>
      <c r="E89" s="68"/>
      <c r="F89" s="67"/>
      <c r="G89" s="67"/>
      <c r="H89" s="67"/>
      <c r="I89" s="67"/>
      <c r="J89" s="67"/>
      <c r="K89" s="68"/>
      <c r="L89" s="67"/>
      <c r="M89" s="67"/>
      <c r="N89" s="67"/>
      <c r="O89" s="67"/>
      <c r="P89" s="50"/>
    </row>
    <row r="90" spans="1:16" ht="23.1" customHeight="1">
      <c r="A90" s="78" t="s">
        <v>87</v>
      </c>
      <c r="B90" s="69">
        <f>+B79+B80</f>
        <v>0</v>
      </c>
      <c r="C90" s="69">
        <f t="shared" ref="C90:P90" si="15">+C79+C80</f>
        <v>0</v>
      </c>
      <c r="D90" s="69">
        <f>+D79+D80</f>
        <v>0</v>
      </c>
      <c r="E90" s="69"/>
      <c r="F90" s="69">
        <f t="shared" si="15"/>
        <v>0</v>
      </c>
      <c r="G90" s="69">
        <f t="shared" si="15"/>
        <v>0</v>
      </c>
      <c r="H90" s="69">
        <f t="shared" si="15"/>
        <v>0</v>
      </c>
      <c r="I90" s="69">
        <f t="shared" si="15"/>
        <v>0</v>
      </c>
      <c r="J90" s="69">
        <f t="shared" si="15"/>
        <v>0</v>
      </c>
      <c r="K90" s="69"/>
      <c r="L90" s="69">
        <f t="shared" si="15"/>
        <v>0</v>
      </c>
      <c r="M90" s="69">
        <f t="shared" si="15"/>
        <v>0</v>
      </c>
      <c r="N90" s="69">
        <f t="shared" si="15"/>
        <v>0</v>
      </c>
      <c r="O90" s="69">
        <f t="shared" si="15"/>
        <v>0</v>
      </c>
      <c r="P90" s="69">
        <f t="shared" si="15"/>
        <v>0</v>
      </c>
    </row>
    <row r="91" spans="1:16">
      <c r="A91" s="213"/>
      <c r="B91" s="213"/>
      <c r="C91" s="213"/>
      <c r="D91" s="213"/>
      <c r="E91" s="213"/>
      <c r="F91" s="213"/>
      <c r="G91" s="213"/>
      <c r="H91" s="213"/>
      <c r="I91" s="213"/>
      <c r="J91" s="213"/>
      <c r="K91" s="213"/>
      <c r="L91" s="213"/>
      <c r="M91" s="213"/>
      <c r="N91" s="213"/>
      <c r="O91" s="213"/>
      <c r="P91" s="213"/>
    </row>
    <row r="92" spans="1:16" s="83" customFormat="1" ht="21" customHeight="1">
      <c r="A92" s="330" t="s">
        <v>158</v>
      </c>
      <c r="B92" s="331"/>
      <c r="C92" s="331"/>
      <c r="D92" s="331"/>
      <c r="E92" s="331"/>
      <c r="F92" s="331"/>
      <c r="G92" s="331"/>
      <c r="H92" s="331"/>
      <c r="I92" s="331"/>
      <c r="J92" s="331"/>
      <c r="K92" s="331"/>
      <c r="L92" s="331"/>
      <c r="M92" s="331"/>
      <c r="N92" s="331"/>
      <c r="O92" s="331"/>
      <c r="P92" s="331"/>
    </row>
    <row r="93" spans="1:16" s="83" customFormat="1" ht="21" customHeight="1">
      <c r="A93" s="322" t="s">
        <v>5</v>
      </c>
      <c r="B93" s="323"/>
      <c r="C93" s="323"/>
      <c r="D93" s="323"/>
      <c r="E93" s="323"/>
      <c r="F93" s="323"/>
      <c r="G93" s="323"/>
      <c r="H93" s="323"/>
      <c r="I93" s="323"/>
      <c r="J93" s="323"/>
      <c r="K93" s="323"/>
      <c r="L93" s="323"/>
      <c r="M93" s="323"/>
      <c r="N93" s="323"/>
      <c r="O93" s="323"/>
      <c r="P93" s="324"/>
    </row>
    <row r="94" spans="1:16" s="83" customFormat="1" ht="21" customHeight="1">
      <c r="A94" s="84"/>
      <c r="B94" s="70" t="s">
        <v>97</v>
      </c>
      <c r="C94" s="71" t="s">
        <v>89</v>
      </c>
      <c r="D94" s="71" t="s">
        <v>3</v>
      </c>
      <c r="E94" s="71"/>
      <c r="F94" s="70" t="s">
        <v>88</v>
      </c>
      <c r="G94" s="70" t="s">
        <v>90</v>
      </c>
      <c r="H94" s="70" t="s">
        <v>91</v>
      </c>
      <c r="I94" s="70" t="s">
        <v>96</v>
      </c>
      <c r="J94" s="70" t="s">
        <v>130</v>
      </c>
      <c r="K94" s="70"/>
      <c r="L94" s="70" t="s">
        <v>92</v>
      </c>
      <c r="M94" s="70" t="s">
        <v>93</v>
      </c>
      <c r="N94" s="70" t="s">
        <v>94</v>
      </c>
      <c r="O94" s="70" t="s">
        <v>122</v>
      </c>
      <c r="P94" s="70" t="s">
        <v>95</v>
      </c>
    </row>
    <row r="95" spans="1:16" s="83" customFormat="1" ht="21" customHeight="1">
      <c r="A95" s="76" t="s">
        <v>6</v>
      </c>
      <c r="B95" s="85"/>
      <c r="C95" s="85"/>
      <c r="D95" s="85"/>
      <c r="E95" s="85"/>
      <c r="F95" s="85"/>
      <c r="G95" s="85"/>
      <c r="H95" s="85"/>
      <c r="I95" s="85"/>
      <c r="J95" s="85"/>
      <c r="K95" s="85"/>
      <c r="L95" s="85"/>
      <c r="M95" s="85"/>
      <c r="N95" s="86"/>
      <c r="O95" s="86"/>
      <c r="P95" s="86"/>
    </row>
    <row r="96" spans="1:16" s="83" customFormat="1" ht="21" customHeight="1">
      <c r="A96" s="92" t="s">
        <v>7</v>
      </c>
      <c r="B96" s="87" t="e">
        <f>+B71/B85</f>
        <v>#DIV/0!</v>
      </c>
      <c r="C96" s="87" t="e">
        <f t="shared" ref="C96:P96" si="16">+C71/C85</f>
        <v>#DIV/0!</v>
      </c>
      <c r="D96" s="87" t="e">
        <f>+D71/D85</f>
        <v>#DIV/0!</v>
      </c>
      <c r="E96" s="87"/>
      <c r="F96" s="87" t="e">
        <f t="shared" si="16"/>
        <v>#DIV/0!</v>
      </c>
      <c r="G96" s="87" t="e">
        <f t="shared" si="16"/>
        <v>#DIV/0!</v>
      </c>
      <c r="H96" s="87" t="e">
        <f t="shared" si="16"/>
        <v>#DIV/0!</v>
      </c>
      <c r="I96" s="87" t="e">
        <f t="shared" si="16"/>
        <v>#DIV/0!</v>
      </c>
      <c r="J96" s="87" t="e">
        <f>+J71/J85</f>
        <v>#DIV/0!</v>
      </c>
      <c r="K96" s="87"/>
      <c r="L96" s="87" t="e">
        <f t="shared" si="16"/>
        <v>#DIV/0!</v>
      </c>
      <c r="M96" s="87" t="e">
        <f t="shared" si="16"/>
        <v>#DIV/0!</v>
      </c>
      <c r="N96" s="87" t="e">
        <f t="shared" si="16"/>
        <v>#DIV/0!</v>
      </c>
      <c r="O96" s="87" t="e">
        <f t="shared" si="16"/>
        <v>#DIV/0!</v>
      </c>
      <c r="P96" s="87" t="e">
        <f t="shared" si="16"/>
        <v>#DIV/0!</v>
      </c>
    </row>
    <row r="97" spans="1:16" s="83" customFormat="1" ht="21" customHeight="1">
      <c r="A97" s="77" t="s">
        <v>8</v>
      </c>
      <c r="B97" s="88" t="e">
        <f>+(B71-B72)/B85</f>
        <v>#DIV/0!</v>
      </c>
      <c r="C97" s="88" t="e">
        <f t="shared" ref="C97:P97" si="17">+(C71-C72)/C85</f>
        <v>#DIV/0!</v>
      </c>
      <c r="D97" s="88" t="e">
        <f>+(D71-D72)/D85</f>
        <v>#DIV/0!</v>
      </c>
      <c r="E97" s="88"/>
      <c r="F97" s="88" t="e">
        <f t="shared" si="17"/>
        <v>#DIV/0!</v>
      </c>
      <c r="G97" s="88" t="e">
        <f t="shared" si="17"/>
        <v>#DIV/0!</v>
      </c>
      <c r="H97" s="88" t="e">
        <f t="shared" si="17"/>
        <v>#DIV/0!</v>
      </c>
      <c r="I97" s="88" t="e">
        <f t="shared" si="17"/>
        <v>#DIV/0!</v>
      </c>
      <c r="J97" s="88" t="e">
        <f>+(J71-J72)/J85</f>
        <v>#DIV/0!</v>
      </c>
      <c r="K97" s="88"/>
      <c r="L97" s="88" t="e">
        <f t="shared" si="17"/>
        <v>#DIV/0!</v>
      </c>
      <c r="M97" s="88" t="e">
        <f t="shared" si="17"/>
        <v>#DIV/0!</v>
      </c>
      <c r="N97" s="88" t="e">
        <f t="shared" si="17"/>
        <v>#DIV/0!</v>
      </c>
      <c r="O97" s="88" t="e">
        <f t="shared" si="17"/>
        <v>#DIV/0!</v>
      </c>
      <c r="P97" s="88" t="e">
        <f t="shared" si="17"/>
        <v>#DIV/0!</v>
      </c>
    </row>
    <row r="98" spans="1:16" s="83" customFormat="1" ht="21" customHeight="1">
      <c r="A98" s="76" t="s">
        <v>9</v>
      </c>
      <c r="B98" s="88"/>
      <c r="C98" s="88"/>
      <c r="D98" s="88"/>
      <c r="E98" s="88"/>
      <c r="F98" s="88"/>
      <c r="G98" s="88"/>
      <c r="H98" s="88"/>
      <c r="I98" s="88"/>
      <c r="J98" s="88"/>
      <c r="K98" s="88"/>
      <c r="L98" s="88"/>
      <c r="M98" s="88"/>
      <c r="N98" s="89"/>
      <c r="O98" s="89"/>
      <c r="P98" s="89"/>
    </row>
    <row r="99" spans="1:16" s="83" customFormat="1" ht="21" customHeight="1">
      <c r="A99" s="77" t="s">
        <v>10</v>
      </c>
      <c r="B99" s="88" t="e">
        <f>+B72/(B33/365)</f>
        <v>#DIV/0!</v>
      </c>
      <c r="C99" s="88" t="e">
        <f>+C72/(C33/365)</f>
        <v>#DIV/0!</v>
      </c>
      <c r="D99" s="88" t="e">
        <f>+D72/(D33/365)</f>
        <v>#DIV/0!</v>
      </c>
      <c r="E99" s="88"/>
      <c r="F99" s="88" t="e">
        <f>+F72/(F33/365)</f>
        <v>#DIV/0!</v>
      </c>
      <c r="G99" s="88" t="e">
        <f>+G72/(G33/365)</f>
        <v>#DIV/0!</v>
      </c>
      <c r="H99" s="88" t="e">
        <f>+H72/(H33/365)</f>
        <v>#DIV/0!</v>
      </c>
      <c r="I99" s="88" t="e">
        <f>+I72/(I33/365)</f>
        <v>#DIV/0!</v>
      </c>
      <c r="J99" s="88" t="e">
        <f>+J72/(J33/365)</f>
        <v>#DIV/0!</v>
      </c>
      <c r="K99" s="88"/>
      <c r="L99" s="88" t="e">
        <f>+L72/(L33/365)</f>
        <v>#DIV/0!</v>
      </c>
      <c r="M99" s="88" t="e">
        <f>+M72/(M33/365)</f>
        <v>#DIV/0!</v>
      </c>
      <c r="N99" s="88" t="e">
        <f>+N72/(N33/365)</f>
        <v>#DIV/0!</v>
      </c>
      <c r="O99" s="88" t="e">
        <f>+O72/(O33/365)</f>
        <v>#DIV/0!</v>
      </c>
      <c r="P99" s="88" t="e">
        <f>+P72/(P33/365)</f>
        <v>#DIV/0!</v>
      </c>
    </row>
    <row r="100" spans="1:16" s="83" customFormat="1" ht="21" customHeight="1">
      <c r="A100" s="77" t="s">
        <v>11</v>
      </c>
      <c r="B100" s="88" t="e">
        <f t="shared" ref="B100:J100" si="18">+B73/(B33/365)</f>
        <v>#DIV/0!</v>
      </c>
      <c r="C100" s="88" t="e">
        <f t="shared" si="18"/>
        <v>#DIV/0!</v>
      </c>
      <c r="D100" s="88" t="e">
        <f t="shared" si="18"/>
        <v>#DIV/0!</v>
      </c>
      <c r="E100" s="88" t="e">
        <f t="shared" si="18"/>
        <v>#DIV/0!</v>
      </c>
      <c r="F100" s="88" t="e">
        <f t="shared" si="18"/>
        <v>#DIV/0!</v>
      </c>
      <c r="G100" s="88" t="e">
        <f t="shared" si="18"/>
        <v>#DIV/0!</v>
      </c>
      <c r="H100" s="88" t="e">
        <f t="shared" si="18"/>
        <v>#DIV/0!</v>
      </c>
      <c r="I100" s="88" t="e">
        <f t="shared" si="18"/>
        <v>#DIV/0!</v>
      </c>
      <c r="J100" s="88" t="e">
        <f t="shared" si="18"/>
        <v>#DIV/0!</v>
      </c>
      <c r="K100" s="88"/>
      <c r="L100" s="88" t="e">
        <f>+L73/(L33/365)</f>
        <v>#DIV/0!</v>
      </c>
      <c r="M100" s="88" t="e">
        <f>+M73/(M33/365)</f>
        <v>#DIV/0!</v>
      </c>
      <c r="N100" s="88" t="e">
        <f>+N73/(N33/365)</f>
        <v>#DIV/0!</v>
      </c>
      <c r="O100" s="88" t="e">
        <f>+O73/(O33/365)</f>
        <v>#DIV/0!</v>
      </c>
      <c r="P100" s="88" t="e">
        <f>+P73/(P33/365)</f>
        <v>#DIV/0!</v>
      </c>
    </row>
    <row r="101" spans="1:16" s="83" customFormat="1" ht="21" customHeight="1">
      <c r="A101" s="77" t="s">
        <v>12</v>
      </c>
      <c r="B101" s="88" t="e">
        <f t="shared" ref="B101:J101" si="19">+B86/(B33/365)</f>
        <v>#DIV/0!</v>
      </c>
      <c r="C101" s="88" t="e">
        <f t="shared" si="19"/>
        <v>#DIV/0!</v>
      </c>
      <c r="D101" s="88" t="e">
        <f t="shared" si="19"/>
        <v>#DIV/0!</v>
      </c>
      <c r="E101" s="88" t="e">
        <f t="shared" si="19"/>
        <v>#DIV/0!</v>
      </c>
      <c r="F101" s="88" t="e">
        <f t="shared" si="19"/>
        <v>#DIV/0!</v>
      </c>
      <c r="G101" s="88" t="e">
        <f t="shared" si="19"/>
        <v>#DIV/0!</v>
      </c>
      <c r="H101" s="88" t="e">
        <f t="shared" si="19"/>
        <v>#DIV/0!</v>
      </c>
      <c r="I101" s="88" t="e">
        <f t="shared" si="19"/>
        <v>#DIV/0!</v>
      </c>
      <c r="J101" s="88" t="e">
        <f t="shared" si="19"/>
        <v>#DIV/0!</v>
      </c>
      <c r="K101" s="88"/>
      <c r="L101" s="88" t="e">
        <f>+L86/(L33/365)</f>
        <v>#DIV/0!</v>
      </c>
      <c r="M101" s="88" t="e">
        <f>+M86/(M33/365)</f>
        <v>#DIV/0!</v>
      </c>
      <c r="N101" s="88" t="e">
        <f>+N86/(N33/365)</f>
        <v>#DIV/0!</v>
      </c>
      <c r="O101" s="88" t="e">
        <f>+O86/(O33/365)</f>
        <v>#DIV/0!</v>
      </c>
      <c r="P101" s="88" t="e">
        <f>+P86/(P33/365)</f>
        <v>#DIV/0!</v>
      </c>
    </row>
    <row r="102" spans="1:16" s="83" customFormat="1" ht="21" customHeight="1">
      <c r="A102" s="76" t="s">
        <v>13</v>
      </c>
      <c r="B102" s="88"/>
      <c r="C102" s="88"/>
      <c r="D102" s="88"/>
      <c r="E102" s="88"/>
      <c r="F102" s="88"/>
      <c r="G102" s="88"/>
      <c r="H102" s="88"/>
      <c r="I102" s="88"/>
      <c r="J102" s="88"/>
      <c r="K102" s="88"/>
      <c r="L102" s="88"/>
      <c r="M102" s="88"/>
      <c r="N102" s="89"/>
      <c r="O102" s="89"/>
      <c r="P102" s="89"/>
    </row>
    <row r="103" spans="1:16" s="83" customFormat="1" ht="21" customHeight="1">
      <c r="A103" s="92" t="s">
        <v>14</v>
      </c>
      <c r="B103" s="87" t="e">
        <f>+(B82+B85)/B77</f>
        <v>#DIV/0!</v>
      </c>
      <c r="C103" s="87" t="e">
        <f t="shared" ref="C103:P103" si="20">+(C82+C85)/C77</f>
        <v>#DIV/0!</v>
      </c>
      <c r="D103" s="87" t="e">
        <f>+(D82+D85)/D77</f>
        <v>#DIV/0!</v>
      </c>
      <c r="E103" s="87"/>
      <c r="F103" s="87" t="e">
        <f t="shared" si="20"/>
        <v>#DIV/0!</v>
      </c>
      <c r="G103" s="87" t="e">
        <f t="shared" si="20"/>
        <v>#DIV/0!</v>
      </c>
      <c r="H103" s="87" t="e">
        <f t="shared" si="20"/>
        <v>#DIV/0!</v>
      </c>
      <c r="I103" s="87" t="e">
        <f t="shared" si="20"/>
        <v>#DIV/0!</v>
      </c>
      <c r="J103" s="87" t="e">
        <f>+(J82+J85)/J77</f>
        <v>#DIV/0!</v>
      </c>
      <c r="K103" s="87"/>
      <c r="L103" s="87" t="e">
        <f t="shared" si="20"/>
        <v>#DIV/0!</v>
      </c>
      <c r="M103" s="87" t="e">
        <f t="shared" si="20"/>
        <v>#DIV/0!</v>
      </c>
      <c r="N103" s="87" t="e">
        <f t="shared" si="20"/>
        <v>#DIV/0!</v>
      </c>
      <c r="O103" s="87" t="e">
        <f t="shared" si="20"/>
        <v>#DIV/0!</v>
      </c>
      <c r="P103" s="87" t="e">
        <f t="shared" si="20"/>
        <v>#DIV/0!</v>
      </c>
    </row>
    <row r="104" spans="1:16" s="83" customFormat="1" ht="21" customHeight="1">
      <c r="A104" s="78" t="s">
        <v>15</v>
      </c>
      <c r="B104" s="90"/>
      <c r="C104" s="90"/>
      <c r="D104" s="90"/>
      <c r="E104" s="90"/>
      <c r="F104" s="90"/>
      <c r="G104" s="90"/>
      <c r="H104" s="90"/>
      <c r="I104" s="90"/>
      <c r="J104" s="90"/>
      <c r="K104" s="90"/>
      <c r="L104" s="90"/>
      <c r="M104" s="90"/>
      <c r="N104" s="90"/>
      <c r="O104" s="90"/>
      <c r="P104" s="90"/>
    </row>
    <row r="105" spans="1:16" s="83" customFormat="1" ht="21" customHeight="1">
      <c r="A105" s="92" t="s">
        <v>16</v>
      </c>
      <c r="B105" s="91" t="e">
        <f t="shared" ref="B105:J105" si="21">+B56/B33</f>
        <v>#DIV/0!</v>
      </c>
      <c r="C105" s="91" t="e">
        <f t="shared" si="21"/>
        <v>#DIV/0!</v>
      </c>
      <c r="D105" s="91" t="e">
        <f t="shared" si="21"/>
        <v>#DIV/0!</v>
      </c>
      <c r="E105" s="91" t="e">
        <f t="shared" si="21"/>
        <v>#DIV/0!</v>
      </c>
      <c r="F105" s="91" t="e">
        <f t="shared" si="21"/>
        <v>#DIV/0!</v>
      </c>
      <c r="G105" s="91" t="e">
        <f t="shared" si="21"/>
        <v>#DIV/0!</v>
      </c>
      <c r="H105" s="91" t="e">
        <f t="shared" si="21"/>
        <v>#DIV/0!</v>
      </c>
      <c r="I105" s="91" t="e">
        <f t="shared" si="21"/>
        <v>#DIV/0!</v>
      </c>
      <c r="J105" s="91" t="e">
        <f t="shared" si="21"/>
        <v>#DIV/0!</v>
      </c>
      <c r="K105" s="91"/>
      <c r="L105" s="91" t="e">
        <f>+L56/L33</f>
        <v>#DIV/0!</v>
      </c>
      <c r="M105" s="91" t="e">
        <f>+M56/M33</f>
        <v>#DIV/0!</v>
      </c>
      <c r="N105" s="91" t="e">
        <f>+N56/N33</f>
        <v>#DIV/0!</v>
      </c>
      <c r="O105" s="91" t="e">
        <f>+O56/O33</f>
        <v>#DIV/0!</v>
      </c>
      <c r="P105" s="91" t="e">
        <f>+P56/P33</f>
        <v>#DIV/0!</v>
      </c>
    </row>
    <row r="106" spans="1:16" s="83" customFormat="1" ht="21" customHeight="1">
      <c r="A106" s="92" t="s">
        <v>17</v>
      </c>
      <c r="B106" s="91" t="e">
        <f>B56/B79</f>
        <v>#DIV/0!</v>
      </c>
      <c r="C106" s="91" t="e">
        <f>C56/C79</f>
        <v>#DIV/0!</v>
      </c>
      <c r="D106" s="91" t="e">
        <f>D56/D79</f>
        <v>#DIV/0!</v>
      </c>
      <c r="E106" s="91"/>
      <c r="F106" s="91" t="e">
        <f>F56/F79</f>
        <v>#DIV/0!</v>
      </c>
      <c r="G106" s="91" t="e">
        <f>G56/G79</f>
        <v>#DIV/0!</v>
      </c>
      <c r="H106" s="91" t="e">
        <f>H56/H79</f>
        <v>#DIV/0!</v>
      </c>
      <c r="I106" s="91" t="e">
        <f>I56/I79</f>
        <v>#DIV/0!</v>
      </c>
      <c r="J106" s="91" t="e">
        <f>J56/J79</f>
        <v>#DIV/0!</v>
      </c>
      <c r="K106" s="91"/>
      <c r="L106" s="91" t="e">
        <f>L56/L79</f>
        <v>#DIV/0!</v>
      </c>
      <c r="M106" s="91" t="e">
        <f>M56/M79</f>
        <v>#DIV/0!</v>
      </c>
      <c r="N106" s="91" t="e">
        <f>N56/N79</f>
        <v>#DIV/0!</v>
      </c>
      <c r="O106" s="91" t="e">
        <f>O56/O79</f>
        <v>#DIV/0!</v>
      </c>
      <c r="P106" s="91" t="e">
        <f>P56/P79</f>
        <v>#DIV/0!</v>
      </c>
    </row>
    <row r="107" spans="1:16" ht="9" customHeight="1"/>
    <row r="108" spans="1:16" ht="21" customHeight="1">
      <c r="A108" s="93" t="s">
        <v>18</v>
      </c>
      <c r="B108" s="94"/>
      <c r="C108" s="94"/>
      <c r="D108" s="94"/>
      <c r="E108" s="94"/>
      <c r="F108" s="94"/>
      <c r="G108" s="94"/>
      <c r="H108" s="94"/>
      <c r="I108" s="94"/>
      <c r="J108" s="94"/>
      <c r="K108" s="94"/>
      <c r="L108" s="94"/>
    </row>
    <row r="109" spans="1:16" ht="21" customHeight="1">
      <c r="A109" s="332" t="s">
        <v>19</v>
      </c>
      <c r="B109" s="332"/>
      <c r="C109" s="332"/>
      <c r="D109" s="332"/>
      <c r="E109" s="332"/>
      <c r="F109" s="332"/>
      <c r="G109" s="332"/>
      <c r="H109" s="332"/>
      <c r="I109" s="332"/>
      <c r="J109" s="332"/>
      <c r="K109" s="332"/>
      <c r="L109" s="332"/>
      <c r="M109" s="332"/>
      <c r="N109" s="332"/>
      <c r="O109" s="332"/>
      <c r="P109" s="332"/>
    </row>
    <row r="110" spans="1:16" ht="21" customHeight="1">
      <c r="A110" s="72" t="s">
        <v>20</v>
      </c>
      <c r="B110" s="328" t="s">
        <v>221</v>
      </c>
      <c r="C110" s="328"/>
      <c r="D110" s="328"/>
      <c r="E110" s="328"/>
      <c r="F110" s="328"/>
      <c r="G110" s="328"/>
      <c r="H110" s="328"/>
      <c r="I110" s="328"/>
      <c r="J110" s="328"/>
      <c r="K110" s="328"/>
      <c r="L110" s="328"/>
      <c r="M110" s="328"/>
      <c r="N110" s="328"/>
      <c r="O110" s="328"/>
      <c r="P110" s="328"/>
    </row>
    <row r="111" spans="1:16" ht="30.75" customHeight="1">
      <c r="A111" s="72" t="s">
        <v>21</v>
      </c>
      <c r="B111" s="328" t="s">
        <v>222</v>
      </c>
      <c r="C111" s="328"/>
      <c r="D111" s="328"/>
      <c r="E111" s="328"/>
      <c r="F111" s="328"/>
      <c r="G111" s="328"/>
      <c r="H111" s="328"/>
      <c r="I111" s="328"/>
      <c r="J111" s="328"/>
      <c r="K111" s="328"/>
      <c r="L111" s="328"/>
      <c r="M111" s="328"/>
      <c r="N111" s="328"/>
      <c r="O111" s="328"/>
      <c r="P111" s="328"/>
    </row>
    <row r="112" spans="1:16" ht="21" customHeight="1">
      <c r="A112" s="72" t="s">
        <v>22</v>
      </c>
      <c r="B112" s="333" t="s">
        <v>223</v>
      </c>
      <c r="C112" s="333"/>
      <c r="D112" s="333"/>
      <c r="E112" s="333"/>
      <c r="F112" s="333"/>
      <c r="G112" s="333"/>
      <c r="H112" s="333"/>
      <c r="I112" s="333"/>
      <c r="J112" s="333"/>
      <c r="K112" s="333"/>
      <c r="L112" s="333"/>
      <c r="M112" s="333"/>
      <c r="N112" s="333"/>
      <c r="O112" s="333"/>
      <c r="P112" s="333"/>
    </row>
    <row r="113" spans="1:16" ht="21" customHeight="1">
      <c r="A113" s="72" t="s">
        <v>23</v>
      </c>
      <c r="B113" s="333" t="s">
        <v>224</v>
      </c>
      <c r="C113" s="333"/>
      <c r="D113" s="333"/>
      <c r="E113" s="333"/>
      <c r="F113" s="333"/>
      <c r="G113" s="333"/>
      <c r="H113" s="333"/>
      <c r="I113" s="333"/>
      <c r="J113" s="333"/>
      <c r="K113" s="333"/>
      <c r="L113" s="333"/>
      <c r="M113" s="333"/>
      <c r="N113" s="333"/>
      <c r="O113" s="333"/>
      <c r="P113" s="333"/>
    </row>
    <row r="114" spans="1:16" ht="21" customHeight="1">
      <c r="A114" s="72" t="s">
        <v>24</v>
      </c>
      <c r="B114" s="333" t="s">
        <v>225</v>
      </c>
      <c r="C114" s="333"/>
      <c r="D114" s="333"/>
      <c r="E114" s="333"/>
      <c r="F114" s="333"/>
      <c r="G114" s="333"/>
      <c r="H114" s="333"/>
      <c r="I114" s="333"/>
      <c r="J114" s="333"/>
      <c r="K114" s="333"/>
      <c r="L114" s="333"/>
      <c r="M114" s="333"/>
      <c r="N114" s="333"/>
      <c r="O114" s="333"/>
      <c r="P114" s="333"/>
    </row>
    <row r="115" spans="1:16" ht="21" customHeight="1">
      <c r="A115" s="72" t="s">
        <v>25</v>
      </c>
      <c r="B115" s="328" t="s">
        <v>226</v>
      </c>
      <c r="C115" s="328"/>
      <c r="D115" s="328"/>
      <c r="E115" s="328"/>
      <c r="F115" s="328"/>
      <c r="G115" s="328"/>
      <c r="H115" s="328"/>
      <c r="I115" s="328"/>
      <c r="J115" s="328"/>
      <c r="K115" s="328"/>
      <c r="L115" s="328"/>
      <c r="M115" s="328"/>
      <c r="N115" s="328"/>
      <c r="O115" s="328"/>
      <c r="P115" s="328"/>
    </row>
    <row r="116" spans="1:16" ht="21" customHeight="1">
      <c r="A116" s="72" t="s">
        <v>26</v>
      </c>
      <c r="B116" s="328" t="s">
        <v>227</v>
      </c>
      <c r="C116" s="328"/>
      <c r="D116" s="328"/>
      <c r="E116" s="328"/>
      <c r="F116" s="328"/>
      <c r="G116" s="328"/>
      <c r="H116" s="328"/>
      <c r="I116" s="328"/>
      <c r="J116" s="328"/>
      <c r="K116" s="328"/>
      <c r="L116" s="328"/>
      <c r="M116" s="328"/>
      <c r="N116" s="328"/>
      <c r="O116" s="328"/>
      <c r="P116" s="328"/>
    </row>
    <row r="117" spans="1:16" ht="21" customHeight="1">
      <c r="A117" s="72" t="s">
        <v>27</v>
      </c>
      <c r="B117" s="333" t="s">
        <v>228</v>
      </c>
      <c r="C117" s="333"/>
      <c r="D117" s="333"/>
      <c r="E117" s="333"/>
      <c r="F117" s="333"/>
      <c r="G117" s="333"/>
      <c r="H117" s="333"/>
      <c r="I117" s="333"/>
      <c r="J117" s="333"/>
      <c r="K117" s="333"/>
      <c r="L117" s="333"/>
      <c r="M117" s="333"/>
      <c r="N117" s="333"/>
      <c r="O117" s="333"/>
      <c r="P117" s="333"/>
    </row>
    <row r="120" spans="1:16" ht="22.5" customHeight="1"/>
    <row r="133" spans="2:2" ht="1.5" hidden="1" customHeight="1"/>
    <row r="137" spans="2:2" hidden="1"/>
    <row r="142" spans="2:2">
      <c r="B142" s="73"/>
    </row>
    <row r="143" spans="2:2">
      <c r="B143" s="73"/>
    </row>
    <row r="144" spans="2:2">
      <c r="B144" s="73"/>
    </row>
    <row r="145" spans="2:15">
      <c r="B145" s="73"/>
    </row>
    <row r="146" spans="2:15">
      <c r="B146" s="73"/>
    </row>
    <row r="147" spans="2:15">
      <c r="B147" s="73"/>
    </row>
    <row r="148" spans="2:15">
      <c r="B148" s="73"/>
    </row>
    <row r="149" spans="2:15">
      <c r="B149" s="73"/>
    </row>
    <row r="150" spans="2:15">
      <c r="B150" s="73"/>
      <c r="O150" s="74"/>
    </row>
    <row r="151" spans="2:15">
      <c r="B151" s="73"/>
      <c r="O151" s="74"/>
    </row>
    <row r="152" spans="2:15">
      <c r="B152" s="73"/>
    </row>
    <row r="167" spans="8:11">
      <c r="H167" s="75"/>
      <c r="I167" s="75"/>
      <c r="J167" s="75"/>
      <c r="K167" s="75"/>
    </row>
    <row r="170" spans="8:11">
      <c r="H170" s="75"/>
      <c r="I170" s="75"/>
      <c r="J170" s="75"/>
      <c r="K170" s="75"/>
    </row>
  </sheetData>
  <sheetProtection sheet="1" insertRows="0"/>
  <customSheetViews>
    <customSheetView guid="{06F83AA6-2E35-484B-8E2D-89D5734D85FB}" showPageBreaks="1" printArea="1" hiddenRows="1">
      <pane ySplit="3" topLeftCell="A4" activePane="bottomLeft" state="frozen"/>
      <selection pane="bottomLeft" activeCell="A6" sqref="A6:O6"/>
      <rowBreaks count="4" manualBreakCount="4">
        <brk id="49" max="16383" man="1"/>
        <brk id="79" max="16383" man="1"/>
        <brk id="113" max="16383" man="1"/>
        <brk id="141" max="16383" man="1"/>
      </rowBreaks>
      <pageMargins left="0.39370078740157483" right="0.39370078740157483" top="0.98425196850393704" bottom="0.98425196850393704" header="0.51181102362204722" footer="0.51181102362204722"/>
      <printOptions horizontalCentered="1"/>
      <pageSetup paperSize="9" scale="67" orientation="portrait" r:id="rId1"/>
      <headerFooter alignWithMargins="0">
        <oddHeader>&amp;A</oddHeader>
        <oddFooter>Strona &amp;P z &amp;N</oddFooter>
      </headerFooter>
    </customSheetView>
    <customSheetView guid="{67FEDF04-631E-4496-88AF-B7B4D2A8FEB3}" hiddenRows="1">
      <pane ySplit="3" topLeftCell="A37" activePane="bottomLeft" state="frozen"/>
      <selection pane="bottomLeft" activeCell="O140" sqref="O140"/>
      <rowBreaks count="4" manualBreakCount="4">
        <brk id="49" max="16383" man="1"/>
        <brk id="79" max="16383" man="1"/>
        <brk id="113" max="16383" man="1"/>
        <brk id="141" max="16383" man="1"/>
      </rowBreaks>
      <pageMargins left="0.39370078740157483" right="0.39370078740157483" top="0.98425196850393704" bottom="0.98425196850393704" header="0.51181102362204722" footer="0.51181102362204722"/>
      <printOptions horizontalCentered="1"/>
      <pageSetup paperSize="9" scale="67" orientation="portrait" r:id="rId2"/>
      <headerFooter alignWithMargins="0">
        <oddHeader>&amp;A</oddHeader>
        <oddFooter>Strona &amp;P z &amp;N</oddFooter>
      </headerFooter>
    </customSheetView>
    <customSheetView guid="{7D57006B-7535-487E-9B5F-ADCBF26ACA2C}" showPageBreaks="1" printArea="1" hiddenRows="1">
      <pane ySplit="3" topLeftCell="A4" activePane="bottomLeft" state="frozen"/>
      <selection pane="bottomLeft" activeCell="F20" sqref="F20"/>
      <rowBreaks count="4" manualBreakCount="4">
        <brk id="49" max="16383" man="1"/>
        <brk id="79" max="16383" man="1"/>
        <brk id="113" max="16383" man="1"/>
        <brk id="141" max="16383" man="1"/>
      </rowBreaks>
      <pageMargins left="0.39370078740157483" right="0.39370078740157483" top="0.98425196850393704" bottom="0.98425196850393704" header="0.51181102362204722" footer="0.51181102362204722"/>
      <printOptions horizontalCentered="1"/>
      <pageSetup paperSize="9" scale="67" orientation="portrait" r:id="rId3"/>
      <headerFooter alignWithMargins="0">
        <oddHeader>&amp;A</oddHeader>
        <oddFooter>Strona &amp;P z &amp;N</oddFooter>
      </headerFooter>
    </customSheetView>
    <customSheetView guid="{AE2FABA9-E734-4D4E-8B80-6FAA9A7CE613}" showPageBreaks="1" printArea="1" hiddenRows="1">
      <pane ySplit="3" topLeftCell="A4" activePane="bottomLeft" state="frozen"/>
      <selection pane="bottomLeft" activeCell="Q23" sqref="Q21:Q23"/>
      <rowBreaks count="4" manualBreakCount="4">
        <brk id="49" max="16383" man="1"/>
        <brk id="79" max="16383" man="1"/>
        <brk id="113" max="16383" man="1"/>
        <brk id="141" max="16383" man="1"/>
      </rowBreaks>
      <pageMargins left="0.39370078740157483" right="0.39370078740157483" top="0.98425196850393704" bottom="0.98425196850393704" header="0.51181102362204722" footer="0.51181102362204722"/>
      <printOptions horizontalCentered="1"/>
      <pageSetup paperSize="9" scale="67" orientation="portrait" r:id="rId4"/>
      <headerFooter alignWithMargins="0">
        <oddHeader>&amp;A</oddHeader>
        <oddFooter>Strona &amp;P z &amp;N</oddFooter>
      </headerFooter>
    </customSheetView>
  </customSheetViews>
  <mergeCells count="24">
    <mergeCell ref="B112:P112"/>
    <mergeCell ref="B117:P117"/>
    <mergeCell ref="B113:P113"/>
    <mergeCell ref="B114:P114"/>
    <mergeCell ref="B115:P115"/>
    <mergeCell ref="B116:P116"/>
    <mergeCell ref="B110:P110"/>
    <mergeCell ref="B111:P111"/>
    <mergeCell ref="B57:P57"/>
    <mergeCell ref="A59:P59"/>
    <mergeCell ref="A60:P60"/>
    <mergeCell ref="A92:P92"/>
    <mergeCell ref="A93:P93"/>
    <mergeCell ref="A109:P109"/>
    <mergeCell ref="A1:P1"/>
    <mergeCell ref="Q2:S2"/>
    <mergeCell ref="A30:P30"/>
    <mergeCell ref="A31:P31"/>
    <mergeCell ref="A4:P4"/>
    <mergeCell ref="B13:P13"/>
    <mergeCell ref="A3:P3"/>
    <mergeCell ref="A15:P15"/>
    <mergeCell ref="B28:P28"/>
    <mergeCell ref="A16:P16"/>
  </mergeCells>
  <phoneticPr fontId="8" type="noConversion"/>
  <hyperlinks>
    <hyperlink ref="H170" location="_ftnref1" display="_ftnref1" xr:uid="{00000000-0004-0000-0200-000000000000}"/>
    <hyperlink ref="A1:P1" location="'Strona tytułowa'!A1" display="Powrót na stronę tytułową" xr:uid="{00000000-0004-0000-0200-000001000000}"/>
    <hyperlink ref="Q2:S2" location="'Wskazówki i założenia analiz'!A1" display="Powrót do Wskazówek i założeń" xr:uid="{00000000-0004-0000-0200-000002000000}"/>
  </hyperlinks>
  <printOptions horizontalCentered="1"/>
  <pageMargins left="0.39370078740157483" right="0.39370078740157483" top="0.98425196850393704" bottom="0.98425196850393704" header="0.51181102362204722" footer="0.51181102362204722"/>
  <pageSetup paperSize="9" scale="93" orientation="landscape" r:id="rId5"/>
  <headerFooter alignWithMargins="0">
    <oddHeader>&amp;A</oddHeader>
    <oddFooter>Strona &amp;P z &amp;N</oddFooter>
  </headerFooter>
  <rowBreaks count="2" manualBreakCount="2">
    <brk id="91" max="16383" man="1"/>
    <brk id="119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Arkusz3"/>
  <dimension ref="A1:P26"/>
  <sheetViews>
    <sheetView showGridLines="0" zoomScale="110" zoomScaleNormal="110" workbookViewId="0">
      <selection activeCell="D8" sqref="D8"/>
    </sheetView>
  </sheetViews>
  <sheetFormatPr defaultRowHeight="12.75"/>
  <cols>
    <col min="1" max="1" width="55.5703125" customWidth="1"/>
    <col min="2" max="6" width="13.7109375" customWidth="1"/>
    <col min="7" max="7" width="1.28515625" customWidth="1"/>
    <col min="8" max="12" width="13.7109375" customWidth="1"/>
  </cols>
  <sheetData>
    <row r="1" spans="1:16" ht="18" customHeight="1">
      <c r="A1" s="95"/>
      <c r="B1" s="95"/>
      <c r="C1" s="95"/>
      <c r="D1" s="95"/>
      <c r="E1" s="95"/>
      <c r="F1" s="95"/>
      <c r="G1" s="95"/>
      <c r="H1" s="95"/>
      <c r="I1" s="95"/>
      <c r="J1" s="95"/>
      <c r="K1" s="95"/>
      <c r="L1" s="95"/>
      <c r="M1" s="338" t="s">
        <v>151</v>
      </c>
      <c r="N1" s="338"/>
      <c r="O1" s="338"/>
      <c r="P1" s="338"/>
    </row>
    <row r="2" spans="1:16" ht="21" customHeight="1">
      <c r="A2" s="337" t="s">
        <v>159</v>
      </c>
      <c r="B2" s="337"/>
      <c r="C2" s="337"/>
      <c r="D2" s="337"/>
      <c r="E2" s="337"/>
      <c r="F2" s="337"/>
      <c r="G2" s="337"/>
      <c r="H2" s="337"/>
      <c r="I2" s="337"/>
      <c r="J2" s="337"/>
      <c r="K2" s="337"/>
      <c r="L2" s="337"/>
    </row>
    <row r="3" spans="1:16" ht="21" customHeight="1">
      <c r="A3" s="334" t="s">
        <v>280</v>
      </c>
      <c r="B3" s="335"/>
      <c r="C3" s="335"/>
      <c r="D3" s="335"/>
      <c r="E3" s="335"/>
      <c r="F3" s="335"/>
      <c r="G3" s="335"/>
      <c r="H3" s="335"/>
      <c r="I3" s="335"/>
      <c r="J3" s="335"/>
      <c r="K3" s="335"/>
      <c r="L3" s="336"/>
    </row>
    <row r="4" spans="1:16" ht="21" customHeight="1">
      <c r="A4" s="117" t="s">
        <v>35</v>
      </c>
      <c r="B4" s="96" t="s">
        <v>88</v>
      </c>
      <c r="C4" s="96" t="s">
        <v>90</v>
      </c>
      <c r="D4" s="96" t="s">
        <v>91</v>
      </c>
      <c r="E4" s="96" t="s">
        <v>96</v>
      </c>
      <c r="F4" s="96" t="s">
        <v>130</v>
      </c>
      <c r="G4" s="96"/>
      <c r="H4" s="96" t="s">
        <v>92</v>
      </c>
      <c r="I4" s="96" t="s">
        <v>93</v>
      </c>
      <c r="J4" s="96" t="s">
        <v>94</v>
      </c>
      <c r="K4" s="96" t="s">
        <v>122</v>
      </c>
      <c r="L4" s="109" t="s">
        <v>95</v>
      </c>
    </row>
    <row r="5" spans="1:16" s="1" customFormat="1" ht="30" customHeight="1">
      <c r="A5" s="110" t="s">
        <v>112</v>
      </c>
      <c r="B5" s="97"/>
      <c r="C5" s="97"/>
      <c r="D5" s="97"/>
      <c r="E5" s="97"/>
      <c r="F5" s="97"/>
      <c r="G5" s="98"/>
      <c r="H5" s="97"/>
      <c r="I5" s="97"/>
      <c r="J5" s="97"/>
      <c r="K5" s="97"/>
      <c r="L5" s="97"/>
    </row>
    <row r="6" spans="1:16" ht="21" customHeight="1">
      <c r="A6" s="111" t="s">
        <v>104</v>
      </c>
      <c r="B6" s="99"/>
      <c r="C6" s="99"/>
      <c r="D6" s="99"/>
      <c r="E6" s="99"/>
      <c r="F6" s="99"/>
      <c r="G6" s="100"/>
      <c r="H6" s="99"/>
      <c r="I6" s="99"/>
      <c r="J6" s="99"/>
      <c r="K6" s="99"/>
      <c r="L6" s="99"/>
    </row>
    <row r="7" spans="1:16" ht="21" customHeight="1">
      <c r="A7" s="111" t="s">
        <v>105</v>
      </c>
      <c r="B7" s="99"/>
      <c r="C7" s="99"/>
      <c r="D7" s="99"/>
      <c r="E7" s="99"/>
      <c r="F7" s="99"/>
      <c r="G7" s="100"/>
      <c r="H7" s="99"/>
      <c r="I7" s="99"/>
      <c r="J7" s="99"/>
      <c r="K7" s="99"/>
      <c r="L7" s="99"/>
    </row>
    <row r="8" spans="1:16" ht="38.25" customHeight="1">
      <c r="A8" s="111" t="s">
        <v>107</v>
      </c>
      <c r="B8" s="99"/>
      <c r="C8" s="99"/>
      <c r="D8" s="99"/>
      <c r="E8" s="99"/>
      <c r="F8" s="99"/>
      <c r="G8" s="100"/>
      <c r="H8" s="99"/>
      <c r="I8" s="99"/>
      <c r="J8" s="99"/>
      <c r="K8" s="99"/>
      <c r="L8" s="99"/>
    </row>
    <row r="9" spans="1:16" ht="21" customHeight="1">
      <c r="A9" s="111" t="s">
        <v>106</v>
      </c>
      <c r="B9" s="99"/>
      <c r="C9" s="99"/>
      <c r="D9" s="99"/>
      <c r="E9" s="99"/>
      <c r="F9" s="99"/>
      <c r="G9" s="100"/>
      <c r="H9" s="99"/>
      <c r="I9" s="99"/>
      <c r="J9" s="99"/>
      <c r="K9" s="99"/>
      <c r="L9" s="99"/>
    </row>
    <row r="10" spans="1:16" s="1" customFormat="1" ht="27" customHeight="1">
      <c r="A10" s="110" t="s">
        <v>108</v>
      </c>
      <c r="B10" s="97"/>
      <c r="C10" s="97"/>
      <c r="D10" s="97"/>
      <c r="E10" s="97"/>
      <c r="F10" s="97"/>
      <c r="G10" s="98"/>
      <c r="H10" s="97"/>
      <c r="I10" s="97"/>
      <c r="J10" s="97"/>
      <c r="K10" s="97"/>
      <c r="L10" s="97"/>
    </row>
    <row r="11" spans="1:16" ht="21" customHeight="1">
      <c r="A11" s="111" t="s">
        <v>101</v>
      </c>
      <c r="B11" s="99"/>
      <c r="C11" s="99"/>
      <c r="D11" s="99"/>
      <c r="E11" s="99"/>
      <c r="F11" s="99"/>
      <c r="G11" s="100"/>
      <c r="H11" s="99"/>
      <c r="I11" s="99"/>
      <c r="J11" s="99"/>
      <c r="K11" s="99"/>
      <c r="L11" s="99"/>
    </row>
    <row r="12" spans="1:16" ht="21" customHeight="1">
      <c r="A12" s="111" t="s">
        <v>102</v>
      </c>
      <c r="B12" s="99"/>
      <c r="C12" s="99"/>
      <c r="D12" s="99"/>
      <c r="E12" s="99"/>
      <c r="F12" s="99"/>
      <c r="G12" s="100"/>
      <c r="H12" s="99"/>
      <c r="I12" s="99"/>
      <c r="J12" s="99"/>
      <c r="K12" s="99"/>
      <c r="L12" s="99"/>
    </row>
    <row r="13" spans="1:16" ht="21" customHeight="1">
      <c r="A13" s="112" t="s">
        <v>115</v>
      </c>
      <c r="B13" s="99"/>
      <c r="C13" s="99"/>
      <c r="D13" s="99"/>
      <c r="E13" s="99"/>
      <c r="F13" s="99"/>
      <c r="G13" s="100"/>
      <c r="H13" s="99"/>
      <c r="I13" s="99"/>
      <c r="J13" s="99"/>
      <c r="K13" s="99"/>
      <c r="L13" s="99"/>
    </row>
    <row r="14" spans="1:16" s="1" customFormat="1" ht="27.75" customHeight="1">
      <c r="A14" s="110" t="s">
        <v>114</v>
      </c>
      <c r="B14" s="97"/>
      <c r="C14" s="97"/>
      <c r="D14" s="97"/>
      <c r="E14" s="97"/>
      <c r="F14" s="97"/>
      <c r="G14" s="98"/>
      <c r="H14" s="97"/>
      <c r="I14" s="97"/>
      <c r="J14" s="97"/>
      <c r="K14" s="97"/>
      <c r="L14" s="97"/>
    </row>
    <row r="15" spans="1:16" ht="21" customHeight="1">
      <c r="A15" s="111" t="s">
        <v>113</v>
      </c>
      <c r="B15" s="99"/>
      <c r="C15" s="99"/>
      <c r="D15" s="99"/>
      <c r="E15" s="99"/>
      <c r="F15" s="99"/>
      <c r="G15" s="100"/>
      <c r="H15" s="99"/>
      <c r="I15" s="99"/>
      <c r="J15" s="99"/>
      <c r="K15" s="99"/>
      <c r="L15" s="99"/>
    </row>
    <row r="16" spans="1:16" ht="21" customHeight="1">
      <c r="A16" s="111" t="s">
        <v>109</v>
      </c>
      <c r="B16" s="99"/>
      <c r="C16" s="99"/>
      <c r="D16" s="99"/>
      <c r="E16" s="99"/>
      <c r="F16" s="99"/>
      <c r="G16" s="100"/>
      <c r="H16" s="99"/>
      <c r="I16" s="99"/>
      <c r="J16" s="99"/>
      <c r="K16" s="99"/>
      <c r="L16" s="99"/>
    </row>
    <row r="17" spans="1:12" ht="21" customHeight="1">
      <c r="A17" s="111" t="s">
        <v>110</v>
      </c>
      <c r="B17" s="99"/>
      <c r="C17" s="99"/>
      <c r="D17" s="99"/>
      <c r="E17" s="99"/>
      <c r="F17" s="99"/>
      <c r="G17" s="100"/>
      <c r="H17" s="99"/>
      <c r="I17" s="99"/>
      <c r="J17" s="99"/>
      <c r="K17" s="99"/>
      <c r="L17" s="99"/>
    </row>
    <row r="18" spans="1:12" ht="21" customHeight="1">
      <c r="A18" s="111" t="s">
        <v>111</v>
      </c>
      <c r="B18" s="99"/>
      <c r="C18" s="99"/>
      <c r="D18" s="99"/>
      <c r="E18" s="99"/>
      <c r="F18" s="99"/>
      <c r="G18" s="100"/>
      <c r="H18" s="99"/>
      <c r="I18" s="99"/>
      <c r="J18" s="99"/>
      <c r="K18" s="99"/>
      <c r="L18" s="99"/>
    </row>
    <row r="19" spans="1:12" ht="21" customHeight="1">
      <c r="A19" s="111" t="s">
        <v>102</v>
      </c>
      <c r="B19" s="101"/>
      <c r="C19" s="101"/>
      <c r="D19" s="101"/>
      <c r="E19" s="101"/>
      <c r="F19" s="101"/>
      <c r="G19" s="102"/>
      <c r="H19" s="101"/>
      <c r="I19" s="101"/>
      <c r="J19" s="101"/>
      <c r="K19" s="101"/>
      <c r="L19" s="101"/>
    </row>
    <row r="20" spans="1:12" s="1" customFormat="1" ht="21" customHeight="1">
      <c r="A20" s="110" t="s">
        <v>103</v>
      </c>
      <c r="B20" s="103">
        <f>+B5+B10+B14</f>
        <v>0</v>
      </c>
      <c r="C20" s="103">
        <f>+C5+C10+C14</f>
        <v>0</v>
      </c>
      <c r="D20" s="103">
        <f>+D5+D10+D14</f>
        <v>0</v>
      </c>
      <c r="E20" s="103">
        <f t="shared" ref="E20:F20" si="0">+E5+E10+E14</f>
        <v>0</v>
      </c>
      <c r="F20" s="103">
        <f t="shared" si="0"/>
        <v>0</v>
      </c>
      <c r="G20" s="115"/>
      <c r="H20" s="103">
        <f>+H5+H10+H14</f>
        <v>0</v>
      </c>
      <c r="I20" s="103">
        <f>+I5+I10+I14</f>
        <v>0</v>
      </c>
      <c r="J20" s="103">
        <f>+J5+J10+J14</f>
        <v>0</v>
      </c>
      <c r="K20" s="103">
        <f>+K5+K10+K14</f>
        <v>0</v>
      </c>
      <c r="L20" s="103">
        <f>+L5+L10+L14</f>
        <v>0</v>
      </c>
    </row>
    <row r="21" spans="1:12" ht="21" customHeight="1">
      <c r="A21" s="110" t="s">
        <v>117</v>
      </c>
      <c r="B21" s="66"/>
      <c r="C21" s="66"/>
      <c r="D21" s="66"/>
      <c r="E21" s="66"/>
      <c r="F21" s="66"/>
      <c r="G21" s="116"/>
      <c r="H21" s="104"/>
      <c r="I21" s="104"/>
      <c r="J21" s="104"/>
      <c r="K21" s="104"/>
      <c r="L21" s="105"/>
    </row>
    <row r="22" spans="1:12" ht="21" customHeight="1">
      <c r="A22" s="110" t="s">
        <v>118</v>
      </c>
      <c r="B22" s="106"/>
      <c r="C22" s="106"/>
      <c r="D22" s="106"/>
      <c r="E22" s="106"/>
      <c r="F22" s="106"/>
      <c r="G22" s="104"/>
      <c r="H22" s="106"/>
      <c r="I22" s="106"/>
      <c r="J22" s="106"/>
      <c r="K22" s="106"/>
      <c r="L22" s="106"/>
    </row>
    <row r="23" spans="1:12" ht="21" customHeight="1">
      <c r="A23" s="113" t="s">
        <v>98</v>
      </c>
      <c r="B23" s="107"/>
      <c r="C23" s="107"/>
      <c r="D23" s="107"/>
      <c r="E23" s="107"/>
      <c r="F23" s="107"/>
      <c r="G23" s="108"/>
      <c r="H23" s="107"/>
      <c r="I23" s="107"/>
      <c r="J23" s="107"/>
      <c r="K23" s="107"/>
      <c r="L23" s="107"/>
    </row>
    <row r="24" spans="1:12" ht="21" customHeight="1">
      <c r="A24" s="110" t="s">
        <v>119</v>
      </c>
      <c r="B24" s="153">
        <f>B22*B23</f>
        <v>0</v>
      </c>
      <c r="C24" s="153">
        <f t="shared" ref="C24:L24" si="1">C22*C23</f>
        <v>0</v>
      </c>
      <c r="D24" s="153">
        <f t="shared" si="1"/>
        <v>0</v>
      </c>
      <c r="E24" s="153">
        <f t="shared" si="1"/>
        <v>0</v>
      </c>
      <c r="F24" s="153">
        <f t="shared" si="1"/>
        <v>0</v>
      </c>
      <c r="G24" s="114"/>
      <c r="H24" s="153">
        <f t="shared" si="1"/>
        <v>0</v>
      </c>
      <c r="I24" s="153">
        <f t="shared" si="1"/>
        <v>0</v>
      </c>
      <c r="J24" s="153">
        <f t="shared" si="1"/>
        <v>0</v>
      </c>
      <c r="K24" s="153">
        <f t="shared" si="1"/>
        <v>0</v>
      </c>
      <c r="L24" s="153">
        <f t="shared" si="1"/>
        <v>0</v>
      </c>
    </row>
    <row r="26" spans="1:12" ht="24" customHeight="1">
      <c r="A26" s="118" t="s">
        <v>116</v>
      </c>
      <c r="B26" s="35">
        <f>SUM(B24:F24,H24:L24)</f>
        <v>0</v>
      </c>
      <c r="C26" s="147"/>
    </row>
  </sheetData>
  <sheetProtection insertColumns="0"/>
  <customSheetViews>
    <customSheetView guid="{06F83AA6-2E35-484B-8E2D-89D5734D85FB}">
      <selection activeCell="D5" sqref="D5"/>
      <pageMargins left="0.75" right="0.75" top="1" bottom="1" header="0.5" footer="0.5"/>
      <pageSetup paperSize="9" scale="79" orientation="landscape" r:id="rId1"/>
      <headerFooter alignWithMargins="0">
        <oddHeader>&amp;A</oddHeader>
        <oddFooter>Strona &amp;P z &amp;N</oddFooter>
      </headerFooter>
    </customSheetView>
    <customSheetView guid="{67FEDF04-631E-4496-88AF-B7B4D2A8FEB3}">
      <selection activeCell="D5" sqref="D5"/>
      <pageMargins left="0.75" right="0.75" top="1" bottom="1" header="0.5" footer="0.5"/>
      <pageSetup paperSize="9" scale="79" orientation="landscape" r:id="rId2"/>
      <headerFooter alignWithMargins="0">
        <oddHeader>&amp;A</oddHeader>
        <oddFooter>Strona &amp;P z &amp;N</oddFooter>
      </headerFooter>
    </customSheetView>
    <customSheetView guid="{7D57006B-7535-487E-9B5F-ADCBF26ACA2C}">
      <selection activeCell="D26" sqref="D26"/>
      <pageMargins left="0.75" right="0.75" top="1" bottom="1" header="0.5" footer="0.5"/>
      <pageSetup paperSize="9" scale="79" orientation="landscape" r:id="rId3"/>
      <headerFooter alignWithMargins="0">
        <oddHeader>&amp;A</oddHeader>
        <oddFooter>Strona &amp;P z &amp;N</oddFooter>
      </headerFooter>
    </customSheetView>
    <customSheetView guid="{AE2FABA9-E734-4D4E-8B80-6FAA9A7CE613}">
      <selection activeCell="T34" sqref="T34"/>
      <pageMargins left="0.75" right="0.75" top="1" bottom="1" header="0.5" footer="0.5"/>
      <pageSetup paperSize="9" scale="79" orientation="landscape" r:id="rId4"/>
      <headerFooter alignWithMargins="0">
        <oddHeader>&amp;A</oddHeader>
        <oddFooter>Strona &amp;P z &amp;N</oddFooter>
      </headerFooter>
    </customSheetView>
  </customSheetViews>
  <mergeCells count="3">
    <mergeCell ref="A3:L3"/>
    <mergeCell ref="A2:L2"/>
    <mergeCell ref="M1:P1"/>
  </mergeCells>
  <phoneticPr fontId="8" type="noConversion"/>
  <hyperlinks>
    <hyperlink ref="M1:P1" location="'Wskazówki i założenia analiz'!A1" display="Powrót do Wskazówek i założeń" xr:uid="{0A019A8C-315A-4BF1-B211-B449B11D9E1E}"/>
  </hyperlinks>
  <pageMargins left="0.75" right="0.75" top="1" bottom="1" header="0.5" footer="0.5"/>
  <pageSetup paperSize="9" scale="107" orientation="landscape" r:id="rId5"/>
  <headerFooter alignWithMargins="0">
    <oddHeader>&amp;A</oddHeader>
    <oddFooter>Strona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BB7EA5-931B-43D4-9B70-671F94742EB6}">
  <sheetPr codeName="Arkusz4"/>
  <dimension ref="A1:O155"/>
  <sheetViews>
    <sheetView showGridLines="0" zoomScale="70" zoomScaleNormal="70" workbookViewId="0">
      <selection activeCell="F158" sqref="F158"/>
    </sheetView>
  </sheetViews>
  <sheetFormatPr defaultRowHeight="12.75" outlineLevelRow="1"/>
  <cols>
    <col min="1" max="1" width="6.140625" style="4" customWidth="1"/>
    <col min="2" max="2" width="40.7109375" style="4" customWidth="1"/>
    <col min="3" max="3" width="17.7109375" style="4" customWidth="1"/>
    <col min="4" max="4" width="16.5703125" style="4" customWidth="1"/>
    <col min="5" max="5" width="17.28515625" style="4" customWidth="1"/>
    <col min="6" max="6" width="20" style="4" customWidth="1"/>
    <col min="7" max="7" width="41.42578125" style="4" customWidth="1"/>
    <col min="8" max="8" width="16.85546875" style="4" customWidth="1"/>
    <col min="9" max="9" width="21.5703125" style="4" customWidth="1"/>
    <col min="10" max="10" width="31.7109375" style="4" customWidth="1"/>
    <col min="11" max="11" width="39.5703125" style="4" customWidth="1"/>
    <col min="12" max="16384" width="9.140625" style="4"/>
  </cols>
  <sheetData>
    <row r="1" spans="1:15" ht="18" customHeight="1" thickBot="1">
      <c r="A1" s="8"/>
      <c r="B1" s="8"/>
      <c r="C1" s="8"/>
      <c r="D1" s="8"/>
      <c r="E1" s="8"/>
      <c r="F1" s="8"/>
      <c r="G1" s="8"/>
      <c r="H1" s="8"/>
      <c r="I1" s="8"/>
      <c r="J1" s="8"/>
      <c r="K1" s="8"/>
      <c r="L1" s="396" t="s">
        <v>151</v>
      </c>
      <c r="M1" s="396"/>
      <c r="N1" s="396"/>
      <c r="O1" s="396"/>
    </row>
    <row r="2" spans="1:15" ht="81.75" customHeight="1">
      <c r="A2" s="353" t="s">
        <v>268</v>
      </c>
      <c r="B2" s="354"/>
      <c r="C2" s="354"/>
      <c r="D2" s="354"/>
      <c r="E2" s="354"/>
      <c r="F2" s="354"/>
      <c r="G2" s="354"/>
      <c r="H2" s="354"/>
      <c r="I2" s="354"/>
      <c r="J2" s="354"/>
      <c r="K2" s="355"/>
      <c r="L2" s="8"/>
      <c r="M2" s="8"/>
      <c r="N2" s="8"/>
      <c r="O2" s="8"/>
    </row>
    <row r="3" spans="1:15" ht="24.75" customHeight="1">
      <c r="A3" s="356" t="s">
        <v>205</v>
      </c>
      <c r="B3" s="357"/>
      <c r="C3" s="357"/>
      <c r="D3" s="357"/>
      <c r="E3" s="357"/>
      <c r="F3" s="357"/>
      <c r="G3" s="357"/>
      <c r="H3" s="357"/>
      <c r="I3" s="357"/>
      <c r="J3" s="357"/>
      <c r="K3" s="358"/>
      <c r="L3" s="8"/>
      <c r="M3" s="8"/>
      <c r="N3" s="8"/>
      <c r="O3" s="8"/>
    </row>
    <row r="4" spans="1:15" ht="297.75" customHeight="1">
      <c r="A4" s="359" t="s">
        <v>265</v>
      </c>
      <c r="B4" s="360"/>
      <c r="C4" s="360"/>
      <c r="D4" s="360"/>
      <c r="E4" s="360"/>
      <c r="F4" s="360"/>
      <c r="G4" s="360"/>
      <c r="H4" s="360"/>
      <c r="I4" s="360"/>
      <c r="J4" s="360"/>
      <c r="K4" s="361"/>
      <c r="L4" s="8"/>
      <c r="M4" s="8"/>
      <c r="N4" s="8"/>
      <c r="O4" s="8"/>
    </row>
    <row r="5" spans="1:15" ht="72" customHeight="1">
      <c r="A5" s="205" t="s">
        <v>134</v>
      </c>
      <c r="B5" s="202" t="s">
        <v>243</v>
      </c>
      <c r="C5" s="362" t="s">
        <v>146</v>
      </c>
      <c r="D5" s="362"/>
      <c r="E5" s="202" t="s">
        <v>245</v>
      </c>
      <c r="F5" s="202" t="s">
        <v>162</v>
      </c>
      <c r="G5" s="202" t="s">
        <v>163</v>
      </c>
      <c r="H5" s="202" t="s">
        <v>164</v>
      </c>
      <c r="I5" s="202" t="s">
        <v>135</v>
      </c>
      <c r="J5" s="202" t="s">
        <v>258</v>
      </c>
      <c r="K5" s="206" t="s">
        <v>136</v>
      </c>
      <c r="L5" s="8"/>
      <c r="M5" s="8"/>
      <c r="N5" s="8"/>
      <c r="O5" s="8"/>
    </row>
    <row r="6" spans="1:15" ht="30" customHeight="1">
      <c r="A6" s="207">
        <v>1</v>
      </c>
      <c r="B6" s="201"/>
      <c r="C6" s="177"/>
      <c r="D6" s="177"/>
      <c r="E6" s="179"/>
      <c r="F6" s="182"/>
      <c r="G6" s="180">
        <f>1720*E6</f>
        <v>0</v>
      </c>
      <c r="H6" s="181" t="str">
        <f>IF(G6&gt;0,F6/G6,"")</f>
        <v/>
      </c>
      <c r="I6" s="6">
        <f>G6</f>
        <v>0</v>
      </c>
      <c r="J6" s="201"/>
      <c r="K6" s="208"/>
      <c r="L6" s="8"/>
      <c r="M6" s="8"/>
      <c r="N6" s="8"/>
      <c r="O6" s="8"/>
    </row>
    <row r="7" spans="1:15" ht="30" customHeight="1">
      <c r="A7" s="207">
        <v>2</v>
      </c>
      <c r="B7" s="201"/>
      <c r="C7" s="178"/>
      <c r="D7" s="177"/>
      <c r="E7" s="179"/>
      <c r="F7" s="182"/>
      <c r="G7" s="180">
        <f t="shared" ref="G7:G52" si="0">1720*E7</f>
        <v>0</v>
      </c>
      <c r="H7" s="181" t="str">
        <f t="shared" ref="H7:H15" si="1">IF(G7&gt;0,F7/G7,"")</f>
        <v/>
      </c>
      <c r="I7" s="6">
        <f t="shared" ref="I7:I18" si="2">G7</f>
        <v>0</v>
      </c>
      <c r="J7" s="201"/>
      <c r="K7" s="208"/>
      <c r="L7" s="8"/>
      <c r="M7" s="8"/>
      <c r="N7" s="8"/>
      <c r="O7" s="8"/>
    </row>
    <row r="8" spans="1:15" ht="30" customHeight="1">
      <c r="A8" s="207">
        <v>3</v>
      </c>
      <c r="B8" s="201"/>
      <c r="C8" s="178"/>
      <c r="D8" s="177"/>
      <c r="E8" s="179"/>
      <c r="F8" s="182"/>
      <c r="G8" s="180">
        <f t="shared" si="0"/>
        <v>0</v>
      </c>
      <c r="H8" s="181" t="str">
        <f t="shared" si="1"/>
        <v/>
      </c>
      <c r="I8" s="6">
        <f>G8</f>
        <v>0</v>
      </c>
      <c r="J8" s="201"/>
      <c r="K8" s="208"/>
      <c r="L8" s="8"/>
      <c r="M8" s="8"/>
      <c r="N8" s="8"/>
      <c r="O8" s="8"/>
    </row>
    <row r="9" spans="1:15" ht="30" customHeight="1">
      <c r="A9" s="207">
        <v>4</v>
      </c>
      <c r="B9" s="201"/>
      <c r="C9" s="178"/>
      <c r="D9" s="177"/>
      <c r="E9" s="179"/>
      <c r="F9" s="182"/>
      <c r="G9" s="180">
        <f t="shared" si="0"/>
        <v>0</v>
      </c>
      <c r="H9" s="181" t="str">
        <f t="shared" si="1"/>
        <v/>
      </c>
      <c r="I9" s="6">
        <f t="shared" si="2"/>
        <v>0</v>
      </c>
      <c r="J9" s="201"/>
      <c r="K9" s="208"/>
      <c r="L9" s="8"/>
      <c r="M9" s="8"/>
      <c r="N9" s="8"/>
      <c r="O9" s="8"/>
    </row>
    <row r="10" spans="1:15" ht="30" customHeight="1">
      <c r="A10" s="207">
        <v>5</v>
      </c>
      <c r="B10" s="201"/>
      <c r="C10" s="178"/>
      <c r="D10" s="177"/>
      <c r="E10" s="179"/>
      <c r="F10" s="182"/>
      <c r="G10" s="180">
        <f t="shared" si="0"/>
        <v>0</v>
      </c>
      <c r="H10" s="181" t="str">
        <f t="shared" si="1"/>
        <v/>
      </c>
      <c r="I10" s="6">
        <f t="shared" si="2"/>
        <v>0</v>
      </c>
      <c r="J10" s="201"/>
      <c r="K10" s="208"/>
      <c r="L10" s="8"/>
      <c r="M10" s="8"/>
      <c r="N10" s="8"/>
      <c r="O10" s="8"/>
    </row>
    <row r="11" spans="1:15" ht="30" customHeight="1">
      <c r="A11" s="207">
        <v>6</v>
      </c>
      <c r="B11" s="201"/>
      <c r="C11" s="178"/>
      <c r="D11" s="177"/>
      <c r="E11" s="179"/>
      <c r="F11" s="182"/>
      <c r="G11" s="180">
        <f t="shared" si="0"/>
        <v>0</v>
      </c>
      <c r="H11" s="181" t="str">
        <f t="shared" si="1"/>
        <v/>
      </c>
      <c r="I11" s="6">
        <f t="shared" ref="I11:I14" si="3">G11</f>
        <v>0</v>
      </c>
      <c r="J11" s="201"/>
      <c r="K11" s="208"/>
      <c r="L11" s="8"/>
      <c r="M11" s="8"/>
      <c r="N11" s="8"/>
      <c r="O11" s="8"/>
    </row>
    <row r="12" spans="1:15" ht="30" customHeight="1">
      <c r="A12" s="207">
        <v>7</v>
      </c>
      <c r="B12" s="201"/>
      <c r="C12" s="178"/>
      <c r="D12" s="177"/>
      <c r="E12" s="179"/>
      <c r="F12" s="182"/>
      <c r="G12" s="180">
        <f t="shared" si="0"/>
        <v>0</v>
      </c>
      <c r="H12" s="181" t="str">
        <f t="shared" si="1"/>
        <v/>
      </c>
      <c r="I12" s="6">
        <f t="shared" si="3"/>
        <v>0</v>
      </c>
      <c r="J12" s="201"/>
      <c r="K12" s="208"/>
      <c r="L12" s="8"/>
      <c r="M12" s="8"/>
      <c r="N12" s="8"/>
      <c r="O12" s="8"/>
    </row>
    <row r="13" spans="1:15" ht="30" customHeight="1">
      <c r="A13" s="207">
        <v>8</v>
      </c>
      <c r="B13" s="201"/>
      <c r="C13" s="178"/>
      <c r="D13" s="177"/>
      <c r="E13" s="179"/>
      <c r="F13" s="182"/>
      <c r="G13" s="180">
        <f t="shared" si="0"/>
        <v>0</v>
      </c>
      <c r="H13" s="181" t="str">
        <f t="shared" si="1"/>
        <v/>
      </c>
      <c r="I13" s="6">
        <f t="shared" si="3"/>
        <v>0</v>
      </c>
      <c r="J13" s="201"/>
      <c r="K13" s="208"/>
      <c r="L13" s="8"/>
      <c r="M13" s="8"/>
      <c r="N13" s="8"/>
      <c r="O13" s="8"/>
    </row>
    <row r="14" spans="1:15" ht="30" customHeight="1">
      <c r="A14" s="207">
        <v>9</v>
      </c>
      <c r="B14" s="192"/>
      <c r="C14" s="178"/>
      <c r="D14" s="177"/>
      <c r="E14" s="179"/>
      <c r="F14" s="182"/>
      <c r="G14" s="180">
        <f t="shared" si="0"/>
        <v>0</v>
      </c>
      <c r="H14" s="181" t="str">
        <f t="shared" si="1"/>
        <v/>
      </c>
      <c r="I14" s="6">
        <f t="shared" si="3"/>
        <v>0</v>
      </c>
      <c r="J14" s="192"/>
      <c r="K14" s="208"/>
      <c r="L14" s="8"/>
      <c r="M14" s="8"/>
      <c r="N14" s="8"/>
      <c r="O14" s="8"/>
    </row>
    <row r="15" spans="1:15" ht="30" customHeight="1">
      <c r="A15" s="207">
        <v>10</v>
      </c>
      <c r="B15" s="201"/>
      <c r="C15" s="178"/>
      <c r="D15" s="177"/>
      <c r="E15" s="179"/>
      <c r="F15" s="182"/>
      <c r="G15" s="180">
        <f t="shared" si="0"/>
        <v>0</v>
      </c>
      <c r="H15" s="181" t="str">
        <f t="shared" si="1"/>
        <v/>
      </c>
      <c r="I15" s="6">
        <f t="shared" si="2"/>
        <v>0</v>
      </c>
      <c r="J15" s="201"/>
      <c r="K15" s="208"/>
      <c r="L15" s="8"/>
      <c r="M15" s="8"/>
      <c r="N15" s="8"/>
      <c r="O15" s="8"/>
    </row>
    <row r="16" spans="1:15" ht="30" hidden="1" customHeight="1" outlineLevel="1">
      <c r="A16" s="207">
        <v>11</v>
      </c>
      <c r="B16" s="201"/>
      <c r="C16" s="178"/>
      <c r="D16" s="177"/>
      <c r="E16" s="179"/>
      <c r="F16" s="182"/>
      <c r="G16" s="180">
        <f t="shared" si="0"/>
        <v>0</v>
      </c>
      <c r="H16" s="181" t="str">
        <f t="shared" ref="H16:H52" si="4">IF(G16&gt;0,F16/G16,"")</f>
        <v/>
      </c>
      <c r="I16" s="6">
        <f t="shared" si="2"/>
        <v>0</v>
      </c>
      <c r="J16" s="201"/>
      <c r="K16" s="208"/>
      <c r="L16" s="8"/>
      <c r="M16" s="8"/>
      <c r="N16" s="8"/>
      <c r="O16" s="8"/>
    </row>
    <row r="17" spans="1:15" ht="30" hidden="1" customHeight="1" outlineLevel="1">
      <c r="A17" s="207">
        <v>12</v>
      </c>
      <c r="B17" s="201"/>
      <c r="C17" s="178"/>
      <c r="D17" s="177"/>
      <c r="E17" s="179"/>
      <c r="F17" s="182"/>
      <c r="G17" s="180">
        <f t="shared" si="0"/>
        <v>0</v>
      </c>
      <c r="H17" s="181" t="str">
        <f t="shared" si="4"/>
        <v/>
      </c>
      <c r="I17" s="6">
        <f t="shared" si="2"/>
        <v>0</v>
      </c>
      <c r="J17" s="201"/>
      <c r="K17" s="208"/>
      <c r="L17" s="8"/>
      <c r="M17" s="8"/>
      <c r="N17" s="8"/>
      <c r="O17" s="8"/>
    </row>
    <row r="18" spans="1:15" ht="30" hidden="1" customHeight="1" outlineLevel="1">
      <c r="A18" s="207">
        <v>13</v>
      </c>
      <c r="B18" s="201"/>
      <c r="C18" s="178"/>
      <c r="D18" s="177"/>
      <c r="E18" s="179"/>
      <c r="F18" s="182"/>
      <c r="G18" s="180">
        <f t="shared" si="0"/>
        <v>0</v>
      </c>
      <c r="H18" s="181" t="str">
        <f t="shared" si="4"/>
        <v/>
      </c>
      <c r="I18" s="6">
        <f t="shared" si="2"/>
        <v>0</v>
      </c>
      <c r="J18" s="201"/>
      <c r="K18" s="208"/>
      <c r="L18" s="8"/>
      <c r="M18" s="8"/>
      <c r="N18" s="8"/>
      <c r="O18" s="8"/>
    </row>
    <row r="19" spans="1:15" ht="30" hidden="1" customHeight="1" outlineLevel="1">
      <c r="A19" s="207">
        <v>14</v>
      </c>
      <c r="B19" s="192"/>
      <c r="C19" s="178"/>
      <c r="D19" s="177"/>
      <c r="E19" s="179"/>
      <c r="F19" s="182"/>
      <c r="G19" s="180">
        <f t="shared" si="0"/>
        <v>0</v>
      </c>
      <c r="H19" s="181" t="str">
        <f t="shared" si="4"/>
        <v/>
      </c>
      <c r="I19" s="6">
        <f>G19</f>
        <v>0</v>
      </c>
      <c r="J19" s="192"/>
      <c r="K19" s="208"/>
      <c r="L19" s="8"/>
      <c r="M19" s="8"/>
      <c r="N19" s="8"/>
      <c r="O19" s="8"/>
    </row>
    <row r="20" spans="1:15" ht="30" hidden="1" customHeight="1" outlineLevel="1">
      <c r="A20" s="207">
        <v>15</v>
      </c>
      <c r="B20" s="192"/>
      <c r="C20" s="178"/>
      <c r="D20" s="177"/>
      <c r="E20" s="179"/>
      <c r="F20" s="182"/>
      <c r="G20" s="180">
        <f t="shared" si="0"/>
        <v>0</v>
      </c>
      <c r="H20" s="181" t="str">
        <f t="shared" si="4"/>
        <v/>
      </c>
      <c r="I20" s="6">
        <f t="shared" ref="I20" si="5">G20</f>
        <v>0</v>
      </c>
      <c r="J20" s="192"/>
      <c r="K20" s="208"/>
      <c r="L20" s="8"/>
      <c r="M20" s="8"/>
      <c r="N20" s="8"/>
      <c r="O20" s="8"/>
    </row>
    <row r="21" spans="1:15" ht="30" hidden="1" customHeight="1" outlineLevel="1">
      <c r="A21" s="207">
        <v>16</v>
      </c>
      <c r="B21" s="192"/>
      <c r="C21" s="178"/>
      <c r="D21" s="177"/>
      <c r="E21" s="179"/>
      <c r="F21" s="182"/>
      <c r="G21" s="180">
        <f t="shared" si="0"/>
        <v>0</v>
      </c>
      <c r="H21" s="181" t="str">
        <f t="shared" si="4"/>
        <v/>
      </c>
      <c r="I21" s="6">
        <f>G21</f>
        <v>0</v>
      </c>
      <c r="J21" s="192"/>
      <c r="K21" s="208"/>
      <c r="L21" s="8"/>
      <c r="M21" s="8"/>
      <c r="N21" s="8"/>
      <c r="O21" s="8"/>
    </row>
    <row r="22" spans="1:15" ht="30" hidden="1" customHeight="1" outlineLevel="1">
      <c r="A22" s="207">
        <v>17</v>
      </c>
      <c r="B22" s="192"/>
      <c r="C22" s="178"/>
      <c r="D22" s="177"/>
      <c r="E22" s="179"/>
      <c r="F22" s="182"/>
      <c r="G22" s="180">
        <f t="shared" si="0"/>
        <v>0</v>
      </c>
      <c r="H22" s="181" t="str">
        <f t="shared" si="4"/>
        <v/>
      </c>
      <c r="I22" s="6">
        <f t="shared" ref="I22:I31" si="6">G22</f>
        <v>0</v>
      </c>
      <c r="J22" s="192"/>
      <c r="K22" s="208"/>
      <c r="L22" s="8"/>
      <c r="M22" s="8"/>
      <c r="N22" s="8"/>
      <c r="O22" s="8"/>
    </row>
    <row r="23" spans="1:15" ht="30" hidden="1" customHeight="1" outlineLevel="1">
      <c r="A23" s="207">
        <v>18</v>
      </c>
      <c r="B23" s="192"/>
      <c r="C23" s="178"/>
      <c r="D23" s="177"/>
      <c r="E23" s="179"/>
      <c r="F23" s="182"/>
      <c r="G23" s="180">
        <f t="shared" si="0"/>
        <v>0</v>
      </c>
      <c r="H23" s="181" t="str">
        <f t="shared" si="4"/>
        <v/>
      </c>
      <c r="I23" s="6">
        <f t="shared" si="6"/>
        <v>0</v>
      </c>
      <c r="J23" s="192"/>
      <c r="K23" s="208"/>
      <c r="L23" s="8"/>
      <c r="M23" s="8"/>
      <c r="N23" s="8"/>
      <c r="O23" s="8"/>
    </row>
    <row r="24" spans="1:15" ht="30" hidden="1" customHeight="1" outlineLevel="1">
      <c r="A24" s="207">
        <v>19</v>
      </c>
      <c r="B24" s="192"/>
      <c r="C24" s="178"/>
      <c r="D24" s="177"/>
      <c r="E24" s="179"/>
      <c r="F24" s="182"/>
      <c r="G24" s="180">
        <f t="shared" si="0"/>
        <v>0</v>
      </c>
      <c r="H24" s="181" t="str">
        <f t="shared" si="4"/>
        <v/>
      </c>
      <c r="I24" s="6">
        <f t="shared" si="6"/>
        <v>0</v>
      </c>
      <c r="J24" s="192"/>
      <c r="K24" s="208"/>
      <c r="L24" s="8"/>
      <c r="M24" s="8"/>
      <c r="N24" s="8"/>
      <c r="O24" s="8"/>
    </row>
    <row r="25" spans="1:15" ht="30" hidden="1" customHeight="1" outlineLevel="1">
      <c r="A25" s="207">
        <v>20</v>
      </c>
      <c r="B25" s="192"/>
      <c r="C25" s="178"/>
      <c r="D25" s="177"/>
      <c r="E25" s="179"/>
      <c r="F25" s="182"/>
      <c r="G25" s="180">
        <f t="shared" si="0"/>
        <v>0</v>
      </c>
      <c r="H25" s="181" t="str">
        <f t="shared" si="4"/>
        <v/>
      </c>
      <c r="I25" s="6">
        <f t="shared" si="6"/>
        <v>0</v>
      </c>
      <c r="J25" s="192"/>
      <c r="K25" s="208"/>
      <c r="L25" s="8"/>
      <c r="M25" s="8"/>
      <c r="N25" s="8"/>
      <c r="O25" s="8"/>
    </row>
    <row r="26" spans="1:15" ht="30" hidden="1" customHeight="1" outlineLevel="1">
      <c r="A26" s="207">
        <v>21</v>
      </c>
      <c r="B26" s="192"/>
      <c r="C26" s="178"/>
      <c r="D26" s="177"/>
      <c r="E26" s="179"/>
      <c r="F26" s="182"/>
      <c r="G26" s="180">
        <f t="shared" si="0"/>
        <v>0</v>
      </c>
      <c r="H26" s="181" t="str">
        <f t="shared" si="4"/>
        <v/>
      </c>
      <c r="I26" s="6">
        <f t="shared" si="6"/>
        <v>0</v>
      </c>
      <c r="J26" s="192"/>
      <c r="K26" s="208"/>
      <c r="L26" s="8"/>
      <c r="M26" s="8"/>
      <c r="N26" s="8"/>
      <c r="O26" s="8"/>
    </row>
    <row r="27" spans="1:15" ht="30" hidden="1" customHeight="1" outlineLevel="1">
      <c r="A27" s="207">
        <v>22</v>
      </c>
      <c r="B27" s="192"/>
      <c r="C27" s="178"/>
      <c r="D27" s="177"/>
      <c r="E27" s="179"/>
      <c r="F27" s="182"/>
      <c r="G27" s="180">
        <f t="shared" si="0"/>
        <v>0</v>
      </c>
      <c r="H27" s="181" t="str">
        <f t="shared" si="4"/>
        <v/>
      </c>
      <c r="I27" s="6">
        <f t="shared" si="6"/>
        <v>0</v>
      </c>
      <c r="J27" s="192"/>
      <c r="K27" s="208"/>
      <c r="L27" s="8"/>
      <c r="M27" s="8"/>
      <c r="N27" s="8"/>
      <c r="O27" s="8"/>
    </row>
    <row r="28" spans="1:15" ht="30" hidden="1" customHeight="1" outlineLevel="1">
      <c r="A28" s="207">
        <v>23</v>
      </c>
      <c r="B28" s="192"/>
      <c r="C28" s="178"/>
      <c r="D28" s="177"/>
      <c r="E28" s="179"/>
      <c r="F28" s="182"/>
      <c r="G28" s="180">
        <f t="shared" si="0"/>
        <v>0</v>
      </c>
      <c r="H28" s="181" t="str">
        <f t="shared" si="4"/>
        <v/>
      </c>
      <c r="I28" s="6">
        <f t="shared" si="6"/>
        <v>0</v>
      </c>
      <c r="J28" s="192"/>
      <c r="K28" s="208"/>
      <c r="L28" s="8"/>
      <c r="M28" s="8"/>
      <c r="N28" s="8"/>
      <c r="O28" s="8"/>
    </row>
    <row r="29" spans="1:15" ht="30" hidden="1" customHeight="1" outlineLevel="1">
      <c r="A29" s="207">
        <v>24</v>
      </c>
      <c r="B29" s="192"/>
      <c r="C29" s="178"/>
      <c r="D29" s="177"/>
      <c r="E29" s="179"/>
      <c r="F29" s="182"/>
      <c r="G29" s="180">
        <f t="shared" si="0"/>
        <v>0</v>
      </c>
      <c r="H29" s="181" t="str">
        <f t="shared" si="4"/>
        <v/>
      </c>
      <c r="I29" s="6">
        <f t="shared" si="6"/>
        <v>0</v>
      </c>
      <c r="J29" s="192"/>
      <c r="K29" s="208"/>
      <c r="L29" s="8"/>
      <c r="M29" s="8"/>
      <c r="N29" s="8"/>
      <c r="O29" s="8"/>
    </row>
    <row r="30" spans="1:15" ht="30" hidden="1" customHeight="1" outlineLevel="1">
      <c r="A30" s="207">
        <v>25</v>
      </c>
      <c r="B30" s="192"/>
      <c r="C30" s="178"/>
      <c r="D30" s="177"/>
      <c r="E30" s="179"/>
      <c r="F30" s="182"/>
      <c r="G30" s="180">
        <f t="shared" si="0"/>
        <v>0</v>
      </c>
      <c r="H30" s="181" t="str">
        <f t="shared" si="4"/>
        <v/>
      </c>
      <c r="I30" s="6">
        <f t="shared" si="6"/>
        <v>0</v>
      </c>
      <c r="J30" s="192"/>
      <c r="K30" s="208"/>
      <c r="L30" s="8"/>
      <c r="M30" s="8"/>
      <c r="N30" s="8"/>
      <c r="O30" s="8"/>
    </row>
    <row r="31" spans="1:15" ht="30" hidden="1" customHeight="1" outlineLevel="1">
      <c r="A31" s="207">
        <v>26</v>
      </c>
      <c r="B31" s="192"/>
      <c r="C31" s="178"/>
      <c r="D31" s="177"/>
      <c r="E31" s="179"/>
      <c r="F31" s="182"/>
      <c r="G31" s="180">
        <f t="shared" si="0"/>
        <v>0</v>
      </c>
      <c r="H31" s="181" t="str">
        <f t="shared" si="4"/>
        <v/>
      </c>
      <c r="I31" s="6">
        <f t="shared" si="6"/>
        <v>0</v>
      </c>
      <c r="J31" s="192"/>
      <c r="K31" s="208"/>
      <c r="L31" s="8"/>
      <c r="M31" s="8"/>
      <c r="N31" s="8"/>
      <c r="O31" s="8"/>
    </row>
    <row r="32" spans="1:15" ht="30" hidden="1" customHeight="1" outlineLevel="1">
      <c r="A32" s="207">
        <v>27</v>
      </c>
      <c r="B32" s="192"/>
      <c r="C32" s="178"/>
      <c r="D32" s="177"/>
      <c r="E32" s="179"/>
      <c r="F32" s="182"/>
      <c r="G32" s="180">
        <f t="shared" si="0"/>
        <v>0</v>
      </c>
      <c r="H32" s="181" t="str">
        <f t="shared" si="4"/>
        <v/>
      </c>
      <c r="I32" s="6">
        <f>G32</f>
        <v>0</v>
      </c>
      <c r="J32" s="192"/>
      <c r="K32" s="208"/>
      <c r="L32" s="8"/>
      <c r="M32" s="8"/>
      <c r="N32" s="8"/>
      <c r="O32" s="8"/>
    </row>
    <row r="33" spans="1:15" ht="30" hidden="1" customHeight="1" outlineLevel="1">
      <c r="A33" s="207">
        <v>28</v>
      </c>
      <c r="B33" s="192"/>
      <c r="C33" s="178"/>
      <c r="D33" s="177"/>
      <c r="E33" s="179"/>
      <c r="F33" s="182"/>
      <c r="G33" s="180">
        <f t="shared" si="0"/>
        <v>0</v>
      </c>
      <c r="H33" s="181" t="str">
        <f t="shared" si="4"/>
        <v/>
      </c>
      <c r="I33" s="6">
        <f t="shared" ref="I33" si="7">G33</f>
        <v>0</v>
      </c>
      <c r="J33" s="192"/>
      <c r="K33" s="208"/>
      <c r="L33" s="8"/>
      <c r="M33" s="8"/>
      <c r="N33" s="8"/>
      <c r="O33" s="8"/>
    </row>
    <row r="34" spans="1:15" ht="30" hidden="1" customHeight="1" outlineLevel="1">
      <c r="A34" s="207">
        <v>29</v>
      </c>
      <c r="B34" s="192"/>
      <c r="C34" s="178"/>
      <c r="D34" s="177"/>
      <c r="E34" s="179"/>
      <c r="F34" s="182"/>
      <c r="G34" s="180">
        <f t="shared" si="0"/>
        <v>0</v>
      </c>
      <c r="H34" s="181" t="str">
        <f t="shared" si="4"/>
        <v/>
      </c>
      <c r="I34" s="6">
        <f>G34</f>
        <v>0</v>
      </c>
      <c r="J34" s="192"/>
      <c r="K34" s="208"/>
      <c r="L34" s="8"/>
      <c r="M34" s="8"/>
      <c r="N34" s="8"/>
      <c r="O34" s="8"/>
    </row>
    <row r="35" spans="1:15" ht="30" hidden="1" customHeight="1" outlineLevel="1">
      <c r="A35" s="207">
        <v>30</v>
      </c>
      <c r="B35" s="192"/>
      <c r="C35" s="178"/>
      <c r="D35" s="177"/>
      <c r="E35" s="179"/>
      <c r="F35" s="182"/>
      <c r="G35" s="180">
        <f t="shared" si="0"/>
        <v>0</v>
      </c>
      <c r="H35" s="181" t="str">
        <f t="shared" si="4"/>
        <v/>
      </c>
      <c r="I35" s="6">
        <f t="shared" ref="I35:I52" si="8">G35</f>
        <v>0</v>
      </c>
      <c r="J35" s="192"/>
      <c r="K35" s="208"/>
      <c r="L35" s="8"/>
      <c r="M35" s="8"/>
      <c r="N35" s="8"/>
      <c r="O35" s="8"/>
    </row>
    <row r="36" spans="1:15" ht="30" hidden="1" customHeight="1" outlineLevel="1">
      <c r="A36" s="207">
        <v>31</v>
      </c>
      <c r="B36" s="192"/>
      <c r="C36" s="178"/>
      <c r="D36" s="177"/>
      <c r="E36" s="179"/>
      <c r="F36" s="182"/>
      <c r="G36" s="180">
        <f t="shared" si="0"/>
        <v>0</v>
      </c>
      <c r="H36" s="181" t="str">
        <f t="shared" si="4"/>
        <v/>
      </c>
      <c r="I36" s="6">
        <f t="shared" si="8"/>
        <v>0</v>
      </c>
      <c r="J36" s="192"/>
      <c r="K36" s="208"/>
      <c r="L36" s="8"/>
      <c r="M36" s="8"/>
      <c r="N36" s="8"/>
      <c r="O36" s="8"/>
    </row>
    <row r="37" spans="1:15" ht="30" hidden="1" customHeight="1" outlineLevel="1">
      <c r="A37" s="207">
        <v>32</v>
      </c>
      <c r="B37" s="192"/>
      <c r="C37" s="178"/>
      <c r="D37" s="177"/>
      <c r="E37" s="179"/>
      <c r="F37" s="182"/>
      <c r="G37" s="180">
        <f t="shared" ref="G37:G44" si="9">1720*E37</f>
        <v>0</v>
      </c>
      <c r="H37" s="181" t="str">
        <f t="shared" si="4"/>
        <v/>
      </c>
      <c r="I37" s="6">
        <f t="shared" si="8"/>
        <v>0</v>
      </c>
      <c r="J37" s="192"/>
      <c r="K37" s="208"/>
      <c r="L37" s="8"/>
      <c r="M37" s="8"/>
      <c r="N37" s="8"/>
      <c r="O37" s="8"/>
    </row>
    <row r="38" spans="1:15" ht="30" hidden="1" customHeight="1" outlineLevel="1">
      <c r="A38" s="207">
        <v>33</v>
      </c>
      <c r="B38" s="192"/>
      <c r="C38" s="178"/>
      <c r="D38" s="177"/>
      <c r="E38" s="179"/>
      <c r="F38" s="182"/>
      <c r="G38" s="180">
        <f t="shared" si="9"/>
        <v>0</v>
      </c>
      <c r="H38" s="181" t="str">
        <f t="shared" si="4"/>
        <v/>
      </c>
      <c r="I38" s="6">
        <f t="shared" si="8"/>
        <v>0</v>
      </c>
      <c r="J38" s="192"/>
      <c r="K38" s="208"/>
      <c r="L38" s="8"/>
      <c r="M38" s="8"/>
      <c r="N38" s="8"/>
      <c r="O38" s="8"/>
    </row>
    <row r="39" spans="1:15" ht="30" hidden="1" customHeight="1" outlineLevel="1">
      <c r="A39" s="207">
        <v>34</v>
      </c>
      <c r="B39" s="192"/>
      <c r="C39" s="178"/>
      <c r="D39" s="177"/>
      <c r="E39" s="179"/>
      <c r="F39" s="182"/>
      <c r="G39" s="180">
        <f t="shared" si="9"/>
        <v>0</v>
      </c>
      <c r="H39" s="181" t="str">
        <f t="shared" si="4"/>
        <v/>
      </c>
      <c r="I39" s="6">
        <f t="shared" si="8"/>
        <v>0</v>
      </c>
      <c r="J39" s="192"/>
      <c r="K39" s="208"/>
      <c r="L39" s="8"/>
      <c r="M39" s="8"/>
      <c r="N39" s="8"/>
      <c r="O39" s="8"/>
    </row>
    <row r="40" spans="1:15" ht="30" hidden="1" customHeight="1" outlineLevel="1">
      <c r="A40" s="207">
        <v>35</v>
      </c>
      <c r="B40" s="192"/>
      <c r="C40" s="178"/>
      <c r="D40" s="177"/>
      <c r="E40" s="179"/>
      <c r="F40" s="182"/>
      <c r="G40" s="180">
        <f t="shared" si="9"/>
        <v>0</v>
      </c>
      <c r="H40" s="181" t="str">
        <f t="shared" si="4"/>
        <v/>
      </c>
      <c r="I40" s="6">
        <f>G40</f>
        <v>0</v>
      </c>
      <c r="J40" s="192"/>
      <c r="K40" s="208"/>
      <c r="L40" s="8"/>
      <c r="M40" s="8"/>
      <c r="N40" s="8"/>
      <c r="O40" s="8"/>
    </row>
    <row r="41" spans="1:15" ht="30" hidden="1" customHeight="1" outlineLevel="1">
      <c r="A41" s="207">
        <v>36</v>
      </c>
      <c r="B41" s="192"/>
      <c r="C41" s="178"/>
      <c r="D41" s="177"/>
      <c r="E41" s="179"/>
      <c r="F41" s="182"/>
      <c r="G41" s="180">
        <f t="shared" si="9"/>
        <v>0</v>
      </c>
      <c r="H41" s="181" t="str">
        <f t="shared" si="4"/>
        <v/>
      </c>
      <c r="I41" s="6">
        <f t="shared" ref="I41" si="10">G41</f>
        <v>0</v>
      </c>
      <c r="J41" s="192"/>
      <c r="K41" s="208"/>
      <c r="L41" s="8"/>
      <c r="M41" s="8"/>
      <c r="N41" s="8"/>
      <c r="O41" s="8"/>
    </row>
    <row r="42" spans="1:15" ht="30" hidden="1" customHeight="1" outlineLevel="1">
      <c r="A42" s="207">
        <v>37</v>
      </c>
      <c r="B42" s="192"/>
      <c r="C42" s="178"/>
      <c r="D42" s="177"/>
      <c r="E42" s="179"/>
      <c r="F42" s="182"/>
      <c r="G42" s="180">
        <f t="shared" si="9"/>
        <v>0</v>
      </c>
      <c r="H42" s="181" t="str">
        <f t="shared" si="4"/>
        <v/>
      </c>
      <c r="I42" s="6">
        <f>G42</f>
        <v>0</v>
      </c>
      <c r="J42" s="192"/>
      <c r="K42" s="208"/>
      <c r="L42" s="8"/>
      <c r="M42" s="8"/>
      <c r="N42" s="8"/>
      <c r="O42" s="8"/>
    </row>
    <row r="43" spans="1:15" ht="30" hidden="1" customHeight="1" outlineLevel="1">
      <c r="A43" s="207">
        <v>38</v>
      </c>
      <c r="B43" s="192"/>
      <c r="C43" s="178"/>
      <c r="D43" s="177"/>
      <c r="E43" s="179"/>
      <c r="F43" s="182"/>
      <c r="G43" s="180">
        <f t="shared" si="9"/>
        <v>0</v>
      </c>
      <c r="H43" s="181" t="str">
        <f t="shared" si="4"/>
        <v/>
      </c>
      <c r="I43" s="6">
        <f t="shared" ref="I43:I44" si="11">G43</f>
        <v>0</v>
      </c>
      <c r="J43" s="192"/>
      <c r="K43" s="208"/>
      <c r="L43" s="8"/>
      <c r="M43" s="8"/>
      <c r="N43" s="8"/>
      <c r="O43" s="8"/>
    </row>
    <row r="44" spans="1:15" ht="30" hidden="1" customHeight="1" outlineLevel="1">
      <c r="A44" s="207">
        <v>39</v>
      </c>
      <c r="B44" s="192"/>
      <c r="C44" s="178"/>
      <c r="D44" s="177"/>
      <c r="E44" s="179"/>
      <c r="F44" s="182"/>
      <c r="G44" s="180">
        <f t="shared" si="9"/>
        <v>0</v>
      </c>
      <c r="H44" s="181" t="str">
        <f t="shared" si="4"/>
        <v/>
      </c>
      <c r="I44" s="6">
        <f t="shared" si="11"/>
        <v>0</v>
      </c>
      <c r="J44" s="192"/>
      <c r="K44" s="208"/>
      <c r="L44" s="8"/>
      <c r="M44" s="8"/>
      <c r="N44" s="8"/>
      <c r="O44" s="8"/>
    </row>
    <row r="45" spans="1:15" ht="30" hidden="1" customHeight="1" outlineLevel="1">
      <c r="A45" s="207">
        <v>40</v>
      </c>
      <c r="B45" s="192"/>
      <c r="C45" s="178"/>
      <c r="D45" s="177"/>
      <c r="E45" s="179"/>
      <c r="F45" s="182"/>
      <c r="G45" s="180">
        <f t="shared" si="0"/>
        <v>0</v>
      </c>
      <c r="H45" s="181" t="str">
        <f t="shared" si="4"/>
        <v/>
      </c>
      <c r="I45" s="6">
        <f t="shared" si="8"/>
        <v>0</v>
      </c>
      <c r="J45" s="192"/>
      <c r="K45" s="208"/>
      <c r="L45" s="8"/>
      <c r="M45" s="8"/>
      <c r="N45" s="8"/>
      <c r="O45" s="8"/>
    </row>
    <row r="46" spans="1:15" ht="30" hidden="1" customHeight="1" outlineLevel="1">
      <c r="A46" s="207">
        <v>41</v>
      </c>
      <c r="B46" s="192"/>
      <c r="C46" s="178"/>
      <c r="D46" s="177"/>
      <c r="E46" s="179"/>
      <c r="F46" s="182"/>
      <c r="G46" s="180">
        <f t="shared" si="0"/>
        <v>0</v>
      </c>
      <c r="H46" s="181" t="str">
        <f t="shared" si="4"/>
        <v/>
      </c>
      <c r="I46" s="6">
        <f t="shared" si="8"/>
        <v>0</v>
      </c>
      <c r="J46" s="192"/>
      <c r="K46" s="208"/>
      <c r="L46" s="8"/>
      <c r="M46" s="8"/>
      <c r="N46" s="8"/>
      <c r="O46" s="8"/>
    </row>
    <row r="47" spans="1:15" ht="30" hidden="1" customHeight="1" outlineLevel="1">
      <c r="A47" s="207">
        <v>42</v>
      </c>
      <c r="B47" s="192"/>
      <c r="C47" s="178"/>
      <c r="D47" s="177"/>
      <c r="E47" s="179"/>
      <c r="F47" s="182"/>
      <c r="G47" s="180">
        <f t="shared" si="0"/>
        <v>0</v>
      </c>
      <c r="H47" s="181" t="str">
        <f t="shared" si="4"/>
        <v/>
      </c>
      <c r="I47" s="6">
        <f t="shared" si="8"/>
        <v>0</v>
      </c>
      <c r="J47" s="192"/>
      <c r="K47" s="208"/>
      <c r="L47" s="8"/>
      <c r="M47" s="8"/>
      <c r="N47" s="8"/>
      <c r="O47" s="8"/>
    </row>
    <row r="48" spans="1:15" ht="30" hidden="1" customHeight="1" outlineLevel="1">
      <c r="A48" s="207">
        <v>43</v>
      </c>
      <c r="B48" s="192"/>
      <c r="C48" s="178"/>
      <c r="D48" s="177"/>
      <c r="E48" s="179"/>
      <c r="F48" s="182"/>
      <c r="G48" s="180">
        <f t="shared" si="0"/>
        <v>0</v>
      </c>
      <c r="H48" s="181" t="str">
        <f t="shared" si="4"/>
        <v/>
      </c>
      <c r="I48" s="6">
        <f t="shared" si="8"/>
        <v>0</v>
      </c>
      <c r="J48" s="192"/>
      <c r="K48" s="208"/>
      <c r="L48" s="8"/>
      <c r="M48" s="8"/>
      <c r="N48" s="8"/>
      <c r="O48" s="8"/>
    </row>
    <row r="49" spans="1:15" ht="30" hidden="1" customHeight="1" outlineLevel="1">
      <c r="A49" s="207">
        <v>44</v>
      </c>
      <c r="B49" s="192"/>
      <c r="C49" s="178"/>
      <c r="D49" s="177"/>
      <c r="E49" s="179"/>
      <c r="F49" s="182"/>
      <c r="G49" s="180">
        <f t="shared" si="0"/>
        <v>0</v>
      </c>
      <c r="H49" s="181" t="str">
        <f t="shared" si="4"/>
        <v/>
      </c>
      <c r="I49" s="6">
        <f t="shared" si="8"/>
        <v>0</v>
      </c>
      <c r="J49" s="192"/>
      <c r="K49" s="208"/>
      <c r="L49" s="8"/>
      <c r="M49" s="8"/>
      <c r="N49" s="8"/>
      <c r="O49" s="8"/>
    </row>
    <row r="50" spans="1:15" ht="30" hidden="1" customHeight="1" outlineLevel="1">
      <c r="A50" s="207">
        <v>45</v>
      </c>
      <c r="B50" s="192"/>
      <c r="C50" s="178"/>
      <c r="D50" s="177"/>
      <c r="E50" s="179"/>
      <c r="F50" s="182"/>
      <c r="G50" s="180">
        <f t="shared" si="0"/>
        <v>0</v>
      </c>
      <c r="H50" s="181" t="str">
        <f t="shared" si="4"/>
        <v/>
      </c>
      <c r="I50" s="6">
        <f t="shared" si="8"/>
        <v>0</v>
      </c>
      <c r="J50" s="192"/>
      <c r="K50" s="208"/>
      <c r="L50" s="8"/>
      <c r="M50" s="8"/>
      <c r="N50" s="8"/>
      <c r="O50" s="8"/>
    </row>
    <row r="51" spans="1:15" ht="30" hidden="1" customHeight="1" outlineLevel="1">
      <c r="A51" s="207">
        <v>46</v>
      </c>
      <c r="B51" s="192"/>
      <c r="C51" s="178"/>
      <c r="D51" s="177"/>
      <c r="E51" s="179"/>
      <c r="F51" s="182"/>
      <c r="G51" s="180">
        <f t="shared" si="0"/>
        <v>0</v>
      </c>
      <c r="H51" s="181" t="str">
        <f t="shared" si="4"/>
        <v/>
      </c>
      <c r="I51" s="6">
        <f t="shared" si="8"/>
        <v>0</v>
      </c>
      <c r="J51" s="192"/>
      <c r="K51" s="208"/>
      <c r="L51" s="8"/>
      <c r="M51" s="8"/>
      <c r="N51" s="8"/>
      <c r="O51" s="8"/>
    </row>
    <row r="52" spans="1:15" ht="30" hidden="1" customHeight="1" outlineLevel="1">
      <c r="A52" s="207">
        <v>47</v>
      </c>
      <c r="B52" s="192"/>
      <c r="C52" s="178"/>
      <c r="D52" s="177"/>
      <c r="E52" s="179"/>
      <c r="F52" s="182"/>
      <c r="G52" s="180">
        <f t="shared" si="0"/>
        <v>0</v>
      </c>
      <c r="H52" s="181" t="str">
        <f t="shared" si="4"/>
        <v/>
      </c>
      <c r="I52" s="6">
        <f t="shared" si="8"/>
        <v>0</v>
      </c>
      <c r="J52" s="192"/>
      <c r="K52" s="208"/>
      <c r="L52" s="8"/>
      <c r="M52" s="8"/>
      <c r="N52" s="8"/>
      <c r="O52" s="8"/>
    </row>
    <row r="53" spans="1:15" s="5" customFormat="1" ht="21" customHeight="1" collapsed="1">
      <c r="A53" s="363" t="s">
        <v>137</v>
      </c>
      <c r="B53" s="364"/>
      <c r="C53" s="364"/>
      <c r="D53" s="364"/>
      <c r="E53" s="364"/>
      <c r="F53" s="364"/>
      <c r="G53" s="364"/>
      <c r="H53" s="364"/>
      <c r="I53" s="364"/>
      <c r="J53" s="364"/>
      <c r="K53" s="365"/>
      <c r="L53" s="8"/>
      <c r="M53" s="8"/>
      <c r="N53" s="8"/>
      <c r="O53" s="8"/>
    </row>
    <row r="54" spans="1:15" s="5" customFormat="1" ht="51" customHeight="1">
      <c r="A54" s="366"/>
      <c r="B54" s="367"/>
      <c r="C54" s="367"/>
      <c r="D54" s="367"/>
      <c r="E54" s="367"/>
      <c r="F54" s="367"/>
      <c r="G54" s="367"/>
      <c r="H54" s="367"/>
      <c r="I54" s="367"/>
      <c r="J54" s="367"/>
      <c r="K54" s="368"/>
    </row>
    <row r="55" spans="1:15" s="5" customFormat="1" ht="39.75" customHeight="1">
      <c r="A55" s="369" t="s">
        <v>207</v>
      </c>
      <c r="B55" s="370"/>
      <c r="C55" s="370"/>
      <c r="D55" s="370"/>
      <c r="E55" s="370"/>
      <c r="F55" s="370"/>
      <c r="G55" s="370"/>
      <c r="H55" s="370"/>
      <c r="I55" s="370"/>
      <c r="J55" s="370"/>
      <c r="K55" s="371"/>
    </row>
    <row r="56" spans="1:15" ht="150.75" customHeight="1">
      <c r="A56" s="363" t="s">
        <v>264</v>
      </c>
      <c r="B56" s="364"/>
      <c r="C56" s="364"/>
      <c r="D56" s="364"/>
      <c r="E56" s="364"/>
      <c r="F56" s="364"/>
      <c r="G56" s="364"/>
      <c r="H56" s="364"/>
      <c r="I56" s="364"/>
      <c r="J56" s="364"/>
      <c r="K56" s="365"/>
    </row>
    <row r="57" spans="1:15" s="5" customFormat="1" ht="75.75" customHeight="1" thickBot="1">
      <c r="A57" s="209" t="s">
        <v>134</v>
      </c>
      <c r="B57" s="203" t="s">
        <v>244</v>
      </c>
      <c r="C57" s="372" t="s">
        <v>146</v>
      </c>
      <c r="D57" s="373"/>
      <c r="E57" s="202" t="s">
        <v>245</v>
      </c>
      <c r="F57" s="202" t="s">
        <v>162</v>
      </c>
      <c r="G57" s="202" t="s">
        <v>165</v>
      </c>
      <c r="H57" s="202" t="s">
        <v>164</v>
      </c>
      <c r="I57" s="140" t="s">
        <v>135</v>
      </c>
      <c r="J57" s="203" t="s">
        <v>258</v>
      </c>
      <c r="K57" s="210" t="s">
        <v>136</v>
      </c>
    </row>
    <row r="58" spans="1:15" ht="30" customHeight="1">
      <c r="A58" s="186">
        <v>1</v>
      </c>
      <c r="B58" s="204"/>
      <c r="C58" s="183"/>
      <c r="D58" s="183"/>
      <c r="E58" s="149"/>
      <c r="F58" s="189"/>
      <c r="G58" s="374" t="str">
        <f>IF(SUM(E58:E67)&gt;0,AVERAGE(E58:E67)*1720,"")</f>
        <v/>
      </c>
      <c r="H58" s="377" t="str">
        <f>IF(G58="","",AVERAGE(F58:F67)/G58)</f>
        <v/>
      </c>
      <c r="I58" s="339" t="str">
        <f>G58</f>
        <v/>
      </c>
      <c r="J58" s="342"/>
      <c r="K58" s="196"/>
    </row>
    <row r="59" spans="1:15" ht="30" customHeight="1">
      <c r="A59" s="187">
        <v>2</v>
      </c>
      <c r="B59" s="200"/>
      <c r="C59" s="184"/>
      <c r="D59" s="184"/>
      <c r="E59" s="150"/>
      <c r="F59" s="190"/>
      <c r="G59" s="375"/>
      <c r="H59" s="378"/>
      <c r="I59" s="340"/>
      <c r="J59" s="343"/>
      <c r="K59" s="197"/>
    </row>
    <row r="60" spans="1:15" ht="30" customHeight="1">
      <c r="A60" s="187">
        <v>3</v>
      </c>
      <c r="B60" s="200"/>
      <c r="C60" s="184"/>
      <c r="D60" s="184"/>
      <c r="E60" s="150"/>
      <c r="F60" s="190"/>
      <c r="G60" s="375"/>
      <c r="H60" s="378"/>
      <c r="I60" s="340"/>
      <c r="J60" s="343"/>
      <c r="K60" s="197"/>
    </row>
    <row r="61" spans="1:15" ht="30" customHeight="1">
      <c r="A61" s="187">
        <v>4</v>
      </c>
      <c r="B61" s="200"/>
      <c r="C61" s="184"/>
      <c r="D61" s="184"/>
      <c r="E61" s="150"/>
      <c r="F61" s="190"/>
      <c r="G61" s="375"/>
      <c r="H61" s="378"/>
      <c r="I61" s="340"/>
      <c r="J61" s="343"/>
      <c r="K61" s="197"/>
    </row>
    <row r="62" spans="1:15" ht="30" customHeight="1">
      <c r="A62" s="187">
        <v>5</v>
      </c>
      <c r="B62" s="200"/>
      <c r="C62" s="184"/>
      <c r="D62" s="184"/>
      <c r="E62" s="150"/>
      <c r="F62" s="190"/>
      <c r="G62" s="375"/>
      <c r="H62" s="378"/>
      <c r="I62" s="340"/>
      <c r="J62" s="343"/>
      <c r="K62" s="197"/>
    </row>
    <row r="63" spans="1:15" ht="30" customHeight="1">
      <c r="A63" s="187">
        <v>6</v>
      </c>
      <c r="B63" s="200"/>
      <c r="C63" s="184"/>
      <c r="D63" s="184"/>
      <c r="E63" s="150"/>
      <c r="F63" s="190"/>
      <c r="G63" s="375"/>
      <c r="H63" s="378"/>
      <c r="I63" s="340"/>
      <c r="J63" s="343"/>
      <c r="K63" s="197"/>
    </row>
    <row r="64" spans="1:15" ht="30" customHeight="1">
      <c r="A64" s="187">
        <v>7</v>
      </c>
      <c r="B64" s="200"/>
      <c r="C64" s="184"/>
      <c r="D64" s="184"/>
      <c r="E64" s="150"/>
      <c r="F64" s="190"/>
      <c r="G64" s="375"/>
      <c r="H64" s="378"/>
      <c r="I64" s="340"/>
      <c r="J64" s="343"/>
      <c r="K64" s="197"/>
    </row>
    <row r="65" spans="1:11" ht="30" customHeight="1">
      <c r="A65" s="187">
        <v>8</v>
      </c>
      <c r="B65" s="200"/>
      <c r="C65" s="184"/>
      <c r="D65" s="184"/>
      <c r="E65" s="150"/>
      <c r="F65" s="190"/>
      <c r="G65" s="375"/>
      <c r="H65" s="378"/>
      <c r="I65" s="340"/>
      <c r="J65" s="343"/>
      <c r="K65" s="197"/>
    </row>
    <row r="66" spans="1:11" ht="30" customHeight="1">
      <c r="A66" s="187">
        <v>9</v>
      </c>
      <c r="B66" s="194"/>
      <c r="C66" s="184"/>
      <c r="D66" s="184"/>
      <c r="E66" s="150"/>
      <c r="F66" s="190"/>
      <c r="G66" s="375"/>
      <c r="H66" s="378"/>
      <c r="I66" s="340"/>
      <c r="J66" s="343"/>
      <c r="K66" s="197"/>
    </row>
    <row r="67" spans="1:11" ht="30" customHeight="1" thickBot="1">
      <c r="A67" s="188">
        <v>10</v>
      </c>
      <c r="B67" s="195"/>
      <c r="C67" s="185"/>
      <c r="D67" s="185"/>
      <c r="E67" s="151"/>
      <c r="F67" s="191"/>
      <c r="G67" s="376"/>
      <c r="H67" s="379"/>
      <c r="I67" s="341"/>
      <c r="J67" s="344"/>
      <c r="K67" s="198"/>
    </row>
    <row r="68" spans="1:11" ht="30" customHeight="1">
      <c r="A68" s="186">
        <v>1</v>
      </c>
      <c r="B68" s="193"/>
      <c r="C68" s="183"/>
      <c r="D68" s="183"/>
      <c r="E68" s="149"/>
      <c r="F68" s="189"/>
      <c r="G68" s="374" t="str">
        <f>IF(SUM(E68:E77)&gt;0,AVERAGE(E68:E77)*1720,"")</f>
        <v/>
      </c>
      <c r="H68" s="377" t="str">
        <f>IF(G68="","",AVERAGE(F68:F77)/G68)</f>
        <v/>
      </c>
      <c r="I68" s="339" t="str">
        <f t="shared" ref="I68" si="12">G68</f>
        <v/>
      </c>
      <c r="J68" s="342"/>
      <c r="K68" s="196"/>
    </row>
    <row r="69" spans="1:11" ht="30" customHeight="1">
      <c r="A69" s="187">
        <v>2</v>
      </c>
      <c r="B69" s="194"/>
      <c r="C69" s="184"/>
      <c r="D69" s="184"/>
      <c r="E69" s="150"/>
      <c r="F69" s="190"/>
      <c r="G69" s="375"/>
      <c r="H69" s="378"/>
      <c r="I69" s="340"/>
      <c r="J69" s="343"/>
      <c r="K69" s="197"/>
    </row>
    <row r="70" spans="1:11" ht="30" customHeight="1">
      <c r="A70" s="187">
        <v>3</v>
      </c>
      <c r="B70" s="194"/>
      <c r="C70" s="184"/>
      <c r="D70" s="184"/>
      <c r="E70" s="150"/>
      <c r="F70" s="190"/>
      <c r="G70" s="375"/>
      <c r="H70" s="378"/>
      <c r="I70" s="340"/>
      <c r="J70" s="343"/>
      <c r="K70" s="197"/>
    </row>
    <row r="71" spans="1:11" ht="30" customHeight="1">
      <c r="A71" s="187">
        <v>4</v>
      </c>
      <c r="B71" s="194"/>
      <c r="C71" s="184"/>
      <c r="D71" s="184"/>
      <c r="E71" s="150"/>
      <c r="F71" s="190"/>
      <c r="G71" s="375"/>
      <c r="H71" s="378"/>
      <c r="I71" s="340"/>
      <c r="J71" s="343"/>
      <c r="K71" s="197"/>
    </row>
    <row r="72" spans="1:11" ht="30" customHeight="1">
      <c r="A72" s="187">
        <v>5</v>
      </c>
      <c r="B72" s="194"/>
      <c r="C72" s="184"/>
      <c r="D72" s="184"/>
      <c r="E72" s="150"/>
      <c r="F72" s="190"/>
      <c r="G72" s="375"/>
      <c r="H72" s="378"/>
      <c r="I72" s="340"/>
      <c r="J72" s="343"/>
      <c r="K72" s="197"/>
    </row>
    <row r="73" spans="1:11" ht="30" customHeight="1">
      <c r="A73" s="187">
        <v>6</v>
      </c>
      <c r="B73" s="194"/>
      <c r="C73" s="184"/>
      <c r="D73" s="184"/>
      <c r="E73" s="150"/>
      <c r="F73" s="190"/>
      <c r="G73" s="375"/>
      <c r="H73" s="378"/>
      <c r="I73" s="340"/>
      <c r="J73" s="343"/>
      <c r="K73" s="197"/>
    </row>
    <row r="74" spans="1:11" ht="30" customHeight="1">
      <c r="A74" s="187">
        <v>7</v>
      </c>
      <c r="B74" s="194"/>
      <c r="C74" s="184"/>
      <c r="D74" s="184"/>
      <c r="E74" s="150"/>
      <c r="F74" s="190"/>
      <c r="G74" s="375"/>
      <c r="H74" s="378"/>
      <c r="I74" s="340"/>
      <c r="J74" s="343"/>
      <c r="K74" s="197"/>
    </row>
    <row r="75" spans="1:11" ht="30" customHeight="1">
      <c r="A75" s="187">
        <v>8</v>
      </c>
      <c r="B75" s="194"/>
      <c r="C75" s="184"/>
      <c r="D75" s="184"/>
      <c r="E75" s="150"/>
      <c r="F75" s="190"/>
      <c r="G75" s="375"/>
      <c r="H75" s="378"/>
      <c r="I75" s="340"/>
      <c r="J75" s="343"/>
      <c r="K75" s="197"/>
    </row>
    <row r="76" spans="1:11" ht="30" customHeight="1">
      <c r="A76" s="187">
        <v>9</v>
      </c>
      <c r="B76" s="194"/>
      <c r="C76" s="184"/>
      <c r="D76" s="184"/>
      <c r="E76" s="150"/>
      <c r="F76" s="190"/>
      <c r="G76" s="375"/>
      <c r="H76" s="378"/>
      <c r="I76" s="340"/>
      <c r="J76" s="343"/>
      <c r="K76" s="197"/>
    </row>
    <row r="77" spans="1:11" ht="30" customHeight="1" thickBot="1">
      <c r="A77" s="188">
        <v>10</v>
      </c>
      <c r="B77" s="195"/>
      <c r="C77" s="185"/>
      <c r="D77" s="185"/>
      <c r="E77" s="151"/>
      <c r="F77" s="191"/>
      <c r="G77" s="376"/>
      <c r="H77" s="379"/>
      <c r="I77" s="341"/>
      <c r="J77" s="344"/>
      <c r="K77" s="198"/>
    </row>
    <row r="78" spans="1:11" ht="30" hidden="1" customHeight="1" outlineLevel="1">
      <c r="A78" s="186">
        <v>1</v>
      </c>
      <c r="B78" s="174"/>
      <c r="C78" s="174"/>
      <c r="D78" s="174"/>
      <c r="E78" s="149"/>
      <c r="F78" s="189"/>
      <c r="G78" s="374" t="str">
        <f>IF(SUM(E78:E87)&gt;0,AVERAGE(E78:E87)*1720,"")</f>
        <v/>
      </c>
      <c r="H78" s="377" t="str">
        <f>IF(G78="","",AVERAGE(F78:F87)/G78)</f>
        <v/>
      </c>
      <c r="I78" s="339" t="str">
        <f t="shared" ref="I78" si="13">G78</f>
        <v/>
      </c>
      <c r="J78" s="342"/>
      <c r="K78" s="196"/>
    </row>
    <row r="79" spans="1:11" ht="30" hidden="1" customHeight="1" outlineLevel="1">
      <c r="A79" s="187">
        <v>2</v>
      </c>
      <c r="B79" s="172"/>
      <c r="C79" s="172"/>
      <c r="D79" s="172"/>
      <c r="E79" s="150"/>
      <c r="F79" s="190"/>
      <c r="G79" s="375"/>
      <c r="H79" s="378"/>
      <c r="I79" s="340"/>
      <c r="J79" s="343"/>
      <c r="K79" s="197"/>
    </row>
    <row r="80" spans="1:11" ht="30" hidden="1" customHeight="1" outlineLevel="1">
      <c r="A80" s="187">
        <v>3</v>
      </c>
      <c r="B80" s="172"/>
      <c r="C80" s="172"/>
      <c r="D80" s="172"/>
      <c r="E80" s="150"/>
      <c r="F80" s="190"/>
      <c r="G80" s="375"/>
      <c r="H80" s="378"/>
      <c r="I80" s="340"/>
      <c r="J80" s="343"/>
      <c r="K80" s="197"/>
    </row>
    <row r="81" spans="1:11" ht="30" hidden="1" customHeight="1" outlineLevel="1">
      <c r="A81" s="187">
        <v>4</v>
      </c>
      <c r="B81" s="172"/>
      <c r="C81" s="172"/>
      <c r="D81" s="172"/>
      <c r="E81" s="150"/>
      <c r="F81" s="190"/>
      <c r="G81" s="375"/>
      <c r="H81" s="378"/>
      <c r="I81" s="340"/>
      <c r="J81" s="343"/>
      <c r="K81" s="197"/>
    </row>
    <row r="82" spans="1:11" ht="30" hidden="1" customHeight="1" outlineLevel="1">
      <c r="A82" s="187">
        <v>5</v>
      </c>
      <c r="B82" s="172"/>
      <c r="C82" s="172"/>
      <c r="D82" s="172"/>
      <c r="E82" s="150"/>
      <c r="F82" s="190"/>
      <c r="G82" s="375"/>
      <c r="H82" s="378"/>
      <c r="I82" s="340"/>
      <c r="J82" s="343"/>
      <c r="K82" s="197"/>
    </row>
    <row r="83" spans="1:11" ht="30" hidden="1" customHeight="1" outlineLevel="1">
      <c r="A83" s="187">
        <v>6</v>
      </c>
      <c r="B83" s="172"/>
      <c r="C83" s="172"/>
      <c r="D83" s="172"/>
      <c r="E83" s="150"/>
      <c r="F83" s="190"/>
      <c r="G83" s="375"/>
      <c r="H83" s="378"/>
      <c r="I83" s="340"/>
      <c r="J83" s="343"/>
      <c r="K83" s="197"/>
    </row>
    <row r="84" spans="1:11" ht="30" hidden="1" customHeight="1" outlineLevel="1">
      <c r="A84" s="187">
        <v>7</v>
      </c>
      <c r="B84" s="172"/>
      <c r="C84" s="172"/>
      <c r="D84" s="172"/>
      <c r="E84" s="150"/>
      <c r="F84" s="190"/>
      <c r="G84" s="375"/>
      <c r="H84" s="378"/>
      <c r="I84" s="340"/>
      <c r="J84" s="343"/>
      <c r="K84" s="197"/>
    </row>
    <row r="85" spans="1:11" ht="30" hidden="1" customHeight="1" outlineLevel="1">
      <c r="A85" s="187">
        <v>8</v>
      </c>
      <c r="B85" s="172"/>
      <c r="C85" s="172"/>
      <c r="D85" s="148"/>
      <c r="E85" s="150"/>
      <c r="F85" s="190"/>
      <c r="G85" s="375"/>
      <c r="H85" s="378"/>
      <c r="I85" s="340"/>
      <c r="J85" s="343"/>
      <c r="K85" s="197"/>
    </row>
    <row r="86" spans="1:11" ht="30" hidden="1" customHeight="1" outlineLevel="1">
      <c r="A86" s="187">
        <v>9</v>
      </c>
      <c r="B86" s="172"/>
      <c r="C86" s="172"/>
      <c r="D86" s="172"/>
      <c r="E86" s="150"/>
      <c r="F86" s="190"/>
      <c r="G86" s="375"/>
      <c r="H86" s="378"/>
      <c r="I86" s="340"/>
      <c r="J86" s="343"/>
      <c r="K86" s="197"/>
    </row>
    <row r="87" spans="1:11" ht="30" hidden="1" customHeight="1" outlineLevel="1" thickBot="1">
      <c r="A87" s="188">
        <v>10</v>
      </c>
      <c r="B87" s="173"/>
      <c r="C87" s="173"/>
      <c r="D87" s="173"/>
      <c r="E87" s="151"/>
      <c r="F87" s="191"/>
      <c r="G87" s="376"/>
      <c r="H87" s="379"/>
      <c r="I87" s="341"/>
      <c r="J87" s="344"/>
      <c r="K87" s="198"/>
    </row>
    <row r="88" spans="1:11" ht="30" hidden="1" customHeight="1" outlineLevel="1">
      <c r="A88" s="186">
        <v>1</v>
      </c>
      <c r="B88" s="174"/>
      <c r="C88" s="174"/>
      <c r="D88" s="174"/>
      <c r="E88" s="149"/>
      <c r="F88" s="189"/>
      <c r="G88" s="374" t="str">
        <f>IF(SUM(E88:E97)&gt;0,AVERAGE(E88:E97)*1720,"")</f>
        <v/>
      </c>
      <c r="H88" s="377" t="str">
        <f>IF(G88="","",AVERAGE(F88:F97)/G88)</f>
        <v/>
      </c>
      <c r="I88" s="339" t="str">
        <f t="shared" ref="I88" si="14">G88</f>
        <v/>
      </c>
      <c r="J88" s="342"/>
      <c r="K88" s="196"/>
    </row>
    <row r="89" spans="1:11" ht="30" hidden="1" customHeight="1" outlineLevel="1">
      <c r="A89" s="187">
        <v>2</v>
      </c>
      <c r="B89" s="172"/>
      <c r="C89" s="172"/>
      <c r="D89" s="172"/>
      <c r="E89" s="150"/>
      <c r="F89" s="190"/>
      <c r="G89" s="375"/>
      <c r="H89" s="378"/>
      <c r="I89" s="340"/>
      <c r="J89" s="343"/>
      <c r="K89" s="197"/>
    </row>
    <row r="90" spans="1:11" ht="30" hidden="1" customHeight="1" outlineLevel="1">
      <c r="A90" s="187">
        <v>3</v>
      </c>
      <c r="B90" s="172"/>
      <c r="C90" s="172"/>
      <c r="D90" s="172"/>
      <c r="E90" s="150"/>
      <c r="F90" s="190"/>
      <c r="G90" s="375"/>
      <c r="H90" s="378"/>
      <c r="I90" s="340"/>
      <c r="J90" s="343"/>
      <c r="K90" s="197"/>
    </row>
    <row r="91" spans="1:11" ht="30" hidden="1" customHeight="1" outlineLevel="1">
      <c r="A91" s="187">
        <v>4</v>
      </c>
      <c r="B91" s="172"/>
      <c r="C91" s="172"/>
      <c r="D91" s="172"/>
      <c r="E91" s="150"/>
      <c r="F91" s="190"/>
      <c r="G91" s="375"/>
      <c r="H91" s="378"/>
      <c r="I91" s="340"/>
      <c r="J91" s="343"/>
      <c r="K91" s="197"/>
    </row>
    <row r="92" spans="1:11" ht="30" hidden="1" customHeight="1" outlineLevel="1">
      <c r="A92" s="187">
        <v>5</v>
      </c>
      <c r="B92" s="172"/>
      <c r="C92" s="172"/>
      <c r="D92" s="172"/>
      <c r="E92" s="150"/>
      <c r="F92" s="190"/>
      <c r="G92" s="375"/>
      <c r="H92" s="378"/>
      <c r="I92" s="340"/>
      <c r="J92" s="343"/>
      <c r="K92" s="197"/>
    </row>
    <row r="93" spans="1:11" ht="30" hidden="1" customHeight="1" outlineLevel="1">
      <c r="A93" s="187">
        <v>6</v>
      </c>
      <c r="B93" s="172"/>
      <c r="C93" s="172"/>
      <c r="D93" s="172"/>
      <c r="E93" s="150"/>
      <c r="F93" s="190"/>
      <c r="G93" s="375"/>
      <c r="H93" s="378"/>
      <c r="I93" s="340"/>
      <c r="J93" s="343"/>
      <c r="K93" s="197"/>
    </row>
    <row r="94" spans="1:11" ht="30" hidden="1" customHeight="1" outlineLevel="1">
      <c r="A94" s="187">
        <v>7</v>
      </c>
      <c r="B94" s="172"/>
      <c r="C94" s="172"/>
      <c r="D94" s="172"/>
      <c r="E94" s="150"/>
      <c r="F94" s="190"/>
      <c r="G94" s="375"/>
      <c r="H94" s="378"/>
      <c r="I94" s="340"/>
      <c r="J94" s="343"/>
      <c r="K94" s="197"/>
    </row>
    <row r="95" spans="1:11" ht="30" hidden="1" customHeight="1" outlineLevel="1">
      <c r="A95" s="187">
        <v>8</v>
      </c>
      <c r="B95" s="172"/>
      <c r="C95" s="172"/>
      <c r="D95" s="172"/>
      <c r="E95" s="150"/>
      <c r="F95" s="190"/>
      <c r="G95" s="375"/>
      <c r="H95" s="378"/>
      <c r="I95" s="340"/>
      <c r="J95" s="343"/>
      <c r="K95" s="197"/>
    </row>
    <row r="96" spans="1:11" ht="30" hidden="1" customHeight="1" outlineLevel="1">
      <c r="A96" s="187">
        <v>9</v>
      </c>
      <c r="B96" s="172"/>
      <c r="C96" s="172"/>
      <c r="D96" s="172"/>
      <c r="E96" s="150"/>
      <c r="F96" s="190"/>
      <c r="G96" s="375"/>
      <c r="H96" s="378"/>
      <c r="I96" s="340"/>
      <c r="J96" s="343"/>
      <c r="K96" s="197"/>
    </row>
    <row r="97" spans="1:11" ht="30" hidden="1" customHeight="1" outlineLevel="1" thickBot="1">
      <c r="A97" s="188">
        <v>10</v>
      </c>
      <c r="B97" s="173"/>
      <c r="C97" s="173"/>
      <c r="D97" s="173"/>
      <c r="E97" s="151"/>
      <c r="F97" s="191"/>
      <c r="G97" s="376"/>
      <c r="H97" s="379"/>
      <c r="I97" s="341"/>
      <c r="J97" s="344"/>
      <c r="K97" s="198"/>
    </row>
    <row r="98" spans="1:11" ht="30" hidden="1" customHeight="1" outlineLevel="1">
      <c r="A98" s="186">
        <v>1</v>
      </c>
      <c r="B98" s="174"/>
      <c r="C98" s="174"/>
      <c r="D98" s="174"/>
      <c r="E98" s="149"/>
      <c r="F98" s="189"/>
      <c r="G98" s="374" t="str">
        <f>IF(SUM(E98:E107)&gt;0,AVERAGE(E98:E107)*1720,"")</f>
        <v/>
      </c>
      <c r="H98" s="377" t="str">
        <f>IF(G98="","",AVERAGE(F98:F107)/G98)</f>
        <v/>
      </c>
      <c r="I98" s="339" t="str">
        <f t="shared" ref="I98" si="15">G98</f>
        <v/>
      </c>
      <c r="J98" s="342"/>
      <c r="K98" s="196"/>
    </row>
    <row r="99" spans="1:11" ht="30" hidden="1" customHeight="1" outlineLevel="1">
      <c r="A99" s="187">
        <v>2</v>
      </c>
      <c r="B99" s="172"/>
      <c r="C99" s="172"/>
      <c r="D99" s="172"/>
      <c r="E99" s="150"/>
      <c r="F99" s="190"/>
      <c r="G99" s="375"/>
      <c r="H99" s="378"/>
      <c r="I99" s="340"/>
      <c r="J99" s="343"/>
      <c r="K99" s="197"/>
    </row>
    <row r="100" spans="1:11" ht="30" hidden="1" customHeight="1" outlineLevel="1">
      <c r="A100" s="187">
        <v>3</v>
      </c>
      <c r="B100" s="172"/>
      <c r="C100" s="172"/>
      <c r="D100" s="172"/>
      <c r="E100" s="150"/>
      <c r="F100" s="190"/>
      <c r="G100" s="375"/>
      <c r="H100" s="378"/>
      <c r="I100" s="340"/>
      <c r="J100" s="343"/>
      <c r="K100" s="197"/>
    </row>
    <row r="101" spans="1:11" ht="30" hidden="1" customHeight="1" outlineLevel="1">
      <c r="A101" s="187">
        <v>4</v>
      </c>
      <c r="B101" s="172"/>
      <c r="C101" s="172"/>
      <c r="D101" s="172"/>
      <c r="E101" s="150"/>
      <c r="F101" s="190"/>
      <c r="G101" s="375"/>
      <c r="H101" s="378"/>
      <c r="I101" s="340"/>
      <c r="J101" s="343"/>
      <c r="K101" s="197"/>
    </row>
    <row r="102" spans="1:11" ht="30" hidden="1" customHeight="1" outlineLevel="1">
      <c r="A102" s="187">
        <v>5</v>
      </c>
      <c r="B102" s="172"/>
      <c r="C102" s="172"/>
      <c r="D102" s="172"/>
      <c r="E102" s="150"/>
      <c r="F102" s="190"/>
      <c r="G102" s="375"/>
      <c r="H102" s="378"/>
      <c r="I102" s="340"/>
      <c r="J102" s="343"/>
      <c r="K102" s="197"/>
    </row>
    <row r="103" spans="1:11" ht="30" hidden="1" customHeight="1" outlineLevel="1">
      <c r="A103" s="187">
        <v>6</v>
      </c>
      <c r="B103" s="172"/>
      <c r="C103" s="172"/>
      <c r="D103" s="172"/>
      <c r="E103" s="150"/>
      <c r="F103" s="190"/>
      <c r="G103" s="375"/>
      <c r="H103" s="378"/>
      <c r="I103" s="340"/>
      <c r="J103" s="343"/>
      <c r="K103" s="197"/>
    </row>
    <row r="104" spans="1:11" ht="30" hidden="1" customHeight="1" outlineLevel="1">
      <c r="A104" s="187">
        <v>7</v>
      </c>
      <c r="B104" s="172"/>
      <c r="C104" s="172"/>
      <c r="D104" s="172"/>
      <c r="E104" s="150"/>
      <c r="F104" s="190"/>
      <c r="G104" s="375"/>
      <c r="H104" s="378"/>
      <c r="I104" s="340"/>
      <c r="J104" s="343"/>
      <c r="K104" s="197"/>
    </row>
    <row r="105" spans="1:11" ht="30" hidden="1" customHeight="1" outlineLevel="1">
      <c r="A105" s="187">
        <v>8</v>
      </c>
      <c r="B105" s="172"/>
      <c r="C105" s="172"/>
      <c r="D105" s="172"/>
      <c r="E105" s="150"/>
      <c r="F105" s="190"/>
      <c r="G105" s="375"/>
      <c r="H105" s="378"/>
      <c r="I105" s="340"/>
      <c r="J105" s="343"/>
      <c r="K105" s="197"/>
    </row>
    <row r="106" spans="1:11" ht="30" hidden="1" customHeight="1" outlineLevel="1">
      <c r="A106" s="187">
        <v>9</v>
      </c>
      <c r="B106" s="172"/>
      <c r="C106" s="172"/>
      <c r="D106" s="172"/>
      <c r="E106" s="150"/>
      <c r="F106" s="190"/>
      <c r="G106" s="375"/>
      <c r="H106" s="378"/>
      <c r="I106" s="340"/>
      <c r="J106" s="343"/>
      <c r="K106" s="197"/>
    </row>
    <row r="107" spans="1:11" ht="30" hidden="1" customHeight="1" outlineLevel="1" thickBot="1">
      <c r="A107" s="188">
        <v>10</v>
      </c>
      <c r="B107" s="173"/>
      <c r="C107" s="173"/>
      <c r="D107" s="173"/>
      <c r="E107" s="151"/>
      <c r="F107" s="191"/>
      <c r="G107" s="376"/>
      <c r="H107" s="379"/>
      <c r="I107" s="341"/>
      <c r="J107" s="344"/>
      <c r="K107" s="198"/>
    </row>
    <row r="108" spans="1:11" ht="21.75" customHeight="1" collapsed="1">
      <c r="A108" s="386" t="s">
        <v>137</v>
      </c>
      <c r="B108" s="387"/>
      <c r="C108" s="387"/>
      <c r="D108" s="387"/>
      <c r="E108" s="387"/>
      <c r="F108" s="387"/>
      <c r="G108" s="387"/>
      <c r="H108" s="387"/>
      <c r="I108" s="387"/>
      <c r="J108" s="387"/>
      <c r="K108" s="388"/>
    </row>
    <row r="109" spans="1:11" ht="61.5" customHeight="1">
      <c r="A109" s="389"/>
      <c r="B109" s="285"/>
      <c r="C109" s="285"/>
      <c r="D109" s="285"/>
      <c r="E109" s="285"/>
      <c r="F109" s="285"/>
      <c r="G109" s="285"/>
      <c r="H109" s="285"/>
      <c r="I109" s="285"/>
      <c r="J109" s="285"/>
      <c r="K109" s="390"/>
    </row>
    <row r="110" spans="1:11" s="5" customFormat="1" ht="22.5" customHeight="1">
      <c r="A110" s="369" t="s">
        <v>206</v>
      </c>
      <c r="B110" s="370"/>
      <c r="C110" s="370"/>
      <c r="D110" s="370"/>
      <c r="E110" s="370"/>
      <c r="F110" s="370"/>
      <c r="G110" s="370"/>
      <c r="H110" s="370"/>
      <c r="I110" s="370"/>
      <c r="J110" s="370"/>
      <c r="K110" s="371"/>
    </row>
    <row r="111" spans="1:11" s="5" customFormat="1" ht="121.5" customHeight="1">
      <c r="A111" s="363" t="s">
        <v>233</v>
      </c>
      <c r="B111" s="364"/>
      <c r="C111" s="364"/>
      <c r="D111" s="364"/>
      <c r="E111" s="364"/>
      <c r="F111" s="364"/>
      <c r="G111" s="364"/>
      <c r="H111" s="364"/>
      <c r="I111" s="364"/>
      <c r="J111" s="364"/>
      <c r="K111" s="365"/>
    </row>
    <row r="112" spans="1:11" s="5" customFormat="1" ht="106.5" customHeight="1">
      <c r="A112" s="205" t="s">
        <v>134</v>
      </c>
      <c r="B112" s="199" t="s">
        <v>266</v>
      </c>
      <c r="C112" s="391" t="s">
        <v>148</v>
      </c>
      <c r="D112" s="392"/>
      <c r="E112" s="391" t="s">
        <v>246</v>
      </c>
      <c r="F112" s="392"/>
      <c r="G112" s="199" t="s">
        <v>149</v>
      </c>
      <c r="H112" s="199" t="s">
        <v>150</v>
      </c>
      <c r="I112" s="202" t="s">
        <v>135</v>
      </c>
      <c r="J112" s="391" t="s">
        <v>214</v>
      </c>
      <c r="K112" s="399"/>
    </row>
    <row r="113" spans="1:11" ht="30" customHeight="1">
      <c r="A113" s="187">
        <v>1</v>
      </c>
      <c r="B113" s="200"/>
      <c r="C113" s="345"/>
      <c r="D113" s="346"/>
      <c r="E113" s="348"/>
      <c r="F113" s="349"/>
      <c r="G113" s="169">
        <f>1720*E113</f>
        <v>0</v>
      </c>
      <c r="H113" s="171" t="str">
        <f>IF(C113&gt;0,C113/G113,"")</f>
        <v/>
      </c>
      <c r="I113" s="141">
        <f>G113</f>
        <v>0</v>
      </c>
      <c r="J113" s="351"/>
      <c r="K113" s="352"/>
    </row>
    <row r="114" spans="1:11" ht="30" customHeight="1">
      <c r="A114" s="187">
        <v>2</v>
      </c>
      <c r="B114" s="200"/>
      <c r="C114" s="345"/>
      <c r="D114" s="346"/>
      <c r="E114" s="348"/>
      <c r="F114" s="349"/>
      <c r="G114" s="169">
        <f t="shared" ref="G114:G121" si="16">1720*E114</f>
        <v>0</v>
      </c>
      <c r="H114" s="171" t="str">
        <f t="shared" ref="H114:H122" si="17">IF(C114&gt;0,C114/G114,"")</f>
        <v/>
      </c>
      <c r="I114" s="141">
        <f t="shared" ref="I114:I122" si="18">G114</f>
        <v>0</v>
      </c>
      <c r="J114" s="351"/>
      <c r="K114" s="352"/>
    </row>
    <row r="115" spans="1:11" ht="30" customHeight="1">
      <c r="A115" s="187">
        <v>3</v>
      </c>
      <c r="B115" s="200"/>
      <c r="C115" s="345"/>
      <c r="D115" s="346"/>
      <c r="E115" s="348"/>
      <c r="F115" s="349"/>
      <c r="G115" s="169">
        <f>1720*E115</f>
        <v>0</v>
      </c>
      <c r="H115" s="171" t="str">
        <f t="shared" si="17"/>
        <v/>
      </c>
      <c r="I115" s="141">
        <f>G115</f>
        <v>0</v>
      </c>
      <c r="J115" s="351"/>
      <c r="K115" s="352"/>
    </row>
    <row r="116" spans="1:11" ht="30" customHeight="1">
      <c r="A116" s="187">
        <v>4</v>
      </c>
      <c r="B116" s="200"/>
      <c r="C116" s="345"/>
      <c r="D116" s="346"/>
      <c r="E116" s="348"/>
      <c r="F116" s="349"/>
      <c r="G116" s="169">
        <f t="shared" si="16"/>
        <v>0</v>
      </c>
      <c r="H116" s="171" t="str">
        <f>IF(C116&gt;0,C116/G116,"")</f>
        <v/>
      </c>
      <c r="I116" s="141">
        <f>G116</f>
        <v>0</v>
      </c>
      <c r="J116" s="351"/>
      <c r="K116" s="352"/>
    </row>
    <row r="117" spans="1:11" ht="30" customHeight="1">
      <c r="A117" s="187">
        <v>5</v>
      </c>
      <c r="B117" s="200"/>
      <c r="C117" s="345"/>
      <c r="D117" s="346"/>
      <c r="E117" s="348"/>
      <c r="F117" s="349"/>
      <c r="G117" s="169">
        <f t="shared" si="16"/>
        <v>0</v>
      </c>
      <c r="H117" s="171" t="str">
        <f t="shared" si="17"/>
        <v/>
      </c>
      <c r="I117" s="141">
        <f t="shared" si="18"/>
        <v>0</v>
      </c>
      <c r="J117" s="351"/>
      <c r="K117" s="352"/>
    </row>
    <row r="118" spans="1:11" ht="30" customHeight="1">
      <c r="A118" s="187">
        <v>6</v>
      </c>
      <c r="B118" s="194"/>
      <c r="C118" s="347"/>
      <c r="D118" s="347"/>
      <c r="E118" s="350"/>
      <c r="F118" s="350"/>
      <c r="G118" s="170">
        <f t="shared" si="16"/>
        <v>0</v>
      </c>
      <c r="H118" s="171" t="str">
        <f t="shared" si="17"/>
        <v/>
      </c>
      <c r="I118" s="141">
        <f t="shared" si="18"/>
        <v>0</v>
      </c>
      <c r="J118" s="351"/>
      <c r="K118" s="352"/>
    </row>
    <row r="119" spans="1:11" ht="30" customHeight="1">
      <c r="A119" s="187">
        <v>7</v>
      </c>
      <c r="B119" s="194"/>
      <c r="C119" s="347"/>
      <c r="D119" s="347"/>
      <c r="E119" s="350"/>
      <c r="F119" s="350"/>
      <c r="G119" s="170">
        <f t="shared" si="16"/>
        <v>0</v>
      </c>
      <c r="H119" s="171" t="str">
        <f t="shared" si="17"/>
        <v/>
      </c>
      <c r="I119" s="141">
        <f t="shared" si="18"/>
        <v>0</v>
      </c>
      <c r="J119" s="351"/>
      <c r="K119" s="352"/>
    </row>
    <row r="120" spans="1:11" ht="30" customHeight="1">
      <c r="A120" s="187">
        <v>8</v>
      </c>
      <c r="B120" s="194"/>
      <c r="C120" s="347"/>
      <c r="D120" s="347"/>
      <c r="E120" s="350"/>
      <c r="F120" s="350"/>
      <c r="G120" s="170">
        <f t="shared" si="16"/>
        <v>0</v>
      </c>
      <c r="H120" s="171" t="str">
        <f t="shared" si="17"/>
        <v/>
      </c>
      <c r="I120" s="141">
        <f t="shared" si="18"/>
        <v>0</v>
      </c>
      <c r="J120" s="351"/>
      <c r="K120" s="352"/>
    </row>
    <row r="121" spans="1:11" ht="30" customHeight="1">
      <c r="A121" s="187">
        <v>9</v>
      </c>
      <c r="B121" s="194"/>
      <c r="C121" s="347"/>
      <c r="D121" s="347"/>
      <c r="E121" s="350"/>
      <c r="F121" s="350"/>
      <c r="G121" s="170">
        <f t="shared" si="16"/>
        <v>0</v>
      </c>
      <c r="H121" s="171" t="str">
        <f t="shared" si="17"/>
        <v/>
      </c>
      <c r="I121" s="141">
        <f t="shared" si="18"/>
        <v>0</v>
      </c>
      <c r="J121" s="351"/>
      <c r="K121" s="352"/>
    </row>
    <row r="122" spans="1:11" ht="30" customHeight="1" thickBot="1">
      <c r="A122" s="187">
        <v>10</v>
      </c>
      <c r="B122" s="200"/>
      <c r="C122" s="345"/>
      <c r="D122" s="346"/>
      <c r="E122" s="348"/>
      <c r="F122" s="349"/>
      <c r="G122" s="169">
        <f t="shared" ref="G122:G130" si="19">1720*E122</f>
        <v>0</v>
      </c>
      <c r="H122" s="171" t="str">
        <f t="shared" si="17"/>
        <v/>
      </c>
      <c r="I122" s="141">
        <f t="shared" si="18"/>
        <v>0</v>
      </c>
      <c r="J122" s="351"/>
      <c r="K122" s="352"/>
    </row>
    <row r="123" spans="1:11" ht="30" hidden="1" customHeight="1" outlineLevel="1">
      <c r="A123" s="187">
        <v>11</v>
      </c>
      <c r="B123" s="200"/>
      <c r="C123" s="345"/>
      <c r="D123" s="346"/>
      <c r="E123" s="393"/>
      <c r="F123" s="394"/>
      <c r="G123" s="175">
        <f t="shared" si="19"/>
        <v>0</v>
      </c>
      <c r="H123" s="171" t="str">
        <f t="shared" ref="H123:H140" si="20">IF(C123&gt;0,C123/G123,"")</f>
        <v/>
      </c>
      <c r="I123" s="6">
        <f t="shared" ref="I123" si="21">G123</f>
        <v>0</v>
      </c>
      <c r="J123" s="351"/>
      <c r="K123" s="352"/>
    </row>
    <row r="124" spans="1:11" ht="30" hidden="1" customHeight="1" outlineLevel="1">
      <c r="A124" s="187">
        <v>12</v>
      </c>
      <c r="B124" s="200"/>
      <c r="C124" s="345"/>
      <c r="D124" s="346"/>
      <c r="E124" s="393"/>
      <c r="F124" s="394"/>
      <c r="G124" s="175">
        <f t="shared" si="19"/>
        <v>0</v>
      </c>
      <c r="H124" s="171" t="str">
        <f t="shared" si="20"/>
        <v/>
      </c>
      <c r="I124" s="6">
        <f>G124</f>
        <v>0</v>
      </c>
      <c r="J124" s="351"/>
      <c r="K124" s="352"/>
    </row>
    <row r="125" spans="1:11" ht="30" hidden="1" customHeight="1" outlineLevel="1">
      <c r="A125" s="187">
        <v>13</v>
      </c>
      <c r="B125" s="200"/>
      <c r="C125" s="345"/>
      <c r="D125" s="346"/>
      <c r="E125" s="393"/>
      <c r="F125" s="394"/>
      <c r="G125" s="175">
        <f t="shared" si="19"/>
        <v>0</v>
      </c>
      <c r="H125" s="171" t="str">
        <f t="shared" si="20"/>
        <v/>
      </c>
      <c r="I125" s="6">
        <f t="shared" ref="I125:I132" si="22">G125</f>
        <v>0</v>
      </c>
      <c r="J125" s="351"/>
      <c r="K125" s="352"/>
    </row>
    <row r="126" spans="1:11" ht="30" hidden="1" customHeight="1" outlineLevel="1">
      <c r="A126" s="187">
        <v>14</v>
      </c>
      <c r="B126" s="200"/>
      <c r="C126" s="345"/>
      <c r="D126" s="346"/>
      <c r="E126" s="393"/>
      <c r="F126" s="394"/>
      <c r="G126" s="175">
        <f t="shared" si="19"/>
        <v>0</v>
      </c>
      <c r="H126" s="171" t="str">
        <f t="shared" si="20"/>
        <v/>
      </c>
      <c r="I126" s="6">
        <f t="shared" si="22"/>
        <v>0</v>
      </c>
      <c r="J126" s="351"/>
      <c r="K126" s="352"/>
    </row>
    <row r="127" spans="1:11" ht="30" hidden="1" customHeight="1" outlineLevel="1">
      <c r="A127" s="187">
        <v>15</v>
      </c>
      <c r="B127" s="194"/>
      <c r="C127" s="347"/>
      <c r="D127" s="347"/>
      <c r="E127" s="395"/>
      <c r="F127" s="395"/>
      <c r="G127" s="176">
        <f t="shared" si="19"/>
        <v>0</v>
      </c>
      <c r="H127" s="171" t="str">
        <f t="shared" si="20"/>
        <v/>
      </c>
      <c r="I127" s="6">
        <f t="shared" si="22"/>
        <v>0</v>
      </c>
      <c r="J127" s="351"/>
      <c r="K127" s="352"/>
    </row>
    <row r="128" spans="1:11" ht="30" hidden="1" customHeight="1" outlineLevel="1">
      <c r="A128" s="187">
        <v>16</v>
      </c>
      <c r="B128" s="194"/>
      <c r="C128" s="347"/>
      <c r="D128" s="347"/>
      <c r="E128" s="395"/>
      <c r="F128" s="395"/>
      <c r="G128" s="176">
        <f t="shared" si="19"/>
        <v>0</v>
      </c>
      <c r="H128" s="171" t="str">
        <f t="shared" si="20"/>
        <v/>
      </c>
      <c r="I128" s="6">
        <f t="shared" si="22"/>
        <v>0</v>
      </c>
      <c r="J128" s="351"/>
      <c r="K128" s="352"/>
    </row>
    <row r="129" spans="1:11" ht="30" hidden="1" customHeight="1" outlineLevel="1">
      <c r="A129" s="187">
        <v>17</v>
      </c>
      <c r="B129" s="194"/>
      <c r="C129" s="347"/>
      <c r="D129" s="347"/>
      <c r="E129" s="395"/>
      <c r="F129" s="395"/>
      <c r="G129" s="176">
        <f t="shared" si="19"/>
        <v>0</v>
      </c>
      <c r="H129" s="171" t="str">
        <f t="shared" si="20"/>
        <v/>
      </c>
      <c r="I129" s="6">
        <f t="shared" si="22"/>
        <v>0</v>
      </c>
      <c r="J129" s="351"/>
      <c r="K129" s="352"/>
    </row>
    <row r="130" spans="1:11" ht="30" hidden="1" customHeight="1" outlineLevel="1">
      <c r="A130" s="187">
        <v>18</v>
      </c>
      <c r="B130" s="194"/>
      <c r="C130" s="347"/>
      <c r="D130" s="347"/>
      <c r="E130" s="395"/>
      <c r="F130" s="395"/>
      <c r="G130" s="176">
        <f t="shared" si="19"/>
        <v>0</v>
      </c>
      <c r="H130" s="171" t="str">
        <f t="shared" si="20"/>
        <v/>
      </c>
      <c r="I130" s="6">
        <f t="shared" si="22"/>
        <v>0</v>
      </c>
      <c r="J130" s="351"/>
      <c r="K130" s="352"/>
    </row>
    <row r="131" spans="1:11" ht="30" hidden="1" customHeight="1" outlineLevel="1">
      <c r="A131" s="187">
        <v>19</v>
      </c>
      <c r="B131" s="200"/>
      <c r="C131" s="345"/>
      <c r="D131" s="346"/>
      <c r="E131" s="393"/>
      <c r="F131" s="394"/>
      <c r="G131" s="175">
        <f t="shared" ref="G131:G139" si="23">1720*E131</f>
        <v>0</v>
      </c>
      <c r="H131" s="171" t="str">
        <f t="shared" si="20"/>
        <v/>
      </c>
      <c r="I131" s="6">
        <f t="shared" si="22"/>
        <v>0</v>
      </c>
      <c r="J131" s="351"/>
      <c r="K131" s="352"/>
    </row>
    <row r="132" spans="1:11" ht="30" hidden="1" customHeight="1" outlineLevel="1">
      <c r="A132" s="187">
        <v>20</v>
      </c>
      <c r="B132" s="200"/>
      <c r="C132" s="345"/>
      <c r="D132" s="346"/>
      <c r="E132" s="393"/>
      <c r="F132" s="394"/>
      <c r="G132" s="175">
        <f t="shared" si="23"/>
        <v>0</v>
      </c>
      <c r="H132" s="171" t="str">
        <f t="shared" si="20"/>
        <v/>
      </c>
      <c r="I132" s="6">
        <f t="shared" si="22"/>
        <v>0</v>
      </c>
      <c r="J132" s="351"/>
      <c r="K132" s="352"/>
    </row>
    <row r="133" spans="1:11" ht="30" hidden="1" customHeight="1" outlineLevel="1">
      <c r="A133" s="187">
        <v>21</v>
      </c>
      <c r="B133" s="200"/>
      <c r="C133" s="345"/>
      <c r="D133" s="346"/>
      <c r="E133" s="393"/>
      <c r="F133" s="394"/>
      <c r="G133" s="175">
        <f t="shared" si="23"/>
        <v>0</v>
      </c>
      <c r="H133" s="171" t="str">
        <f t="shared" si="20"/>
        <v/>
      </c>
      <c r="I133" s="6">
        <f>G133</f>
        <v>0</v>
      </c>
      <c r="J133" s="351"/>
      <c r="K133" s="352"/>
    </row>
    <row r="134" spans="1:11" ht="30" hidden="1" customHeight="1" outlineLevel="1">
      <c r="A134" s="187">
        <v>22</v>
      </c>
      <c r="B134" s="200"/>
      <c r="C134" s="345"/>
      <c r="D134" s="346"/>
      <c r="E134" s="393"/>
      <c r="F134" s="394"/>
      <c r="G134" s="175">
        <f t="shared" si="23"/>
        <v>0</v>
      </c>
      <c r="H134" s="171" t="str">
        <f t="shared" si="20"/>
        <v/>
      </c>
      <c r="I134" s="6">
        <f t="shared" ref="I134:I140" si="24">G134</f>
        <v>0</v>
      </c>
      <c r="J134" s="351"/>
      <c r="K134" s="352"/>
    </row>
    <row r="135" spans="1:11" ht="30" hidden="1" customHeight="1" outlineLevel="1">
      <c r="A135" s="187">
        <v>23</v>
      </c>
      <c r="B135" s="200"/>
      <c r="C135" s="345"/>
      <c r="D135" s="346"/>
      <c r="E135" s="393"/>
      <c r="F135" s="394"/>
      <c r="G135" s="175">
        <f t="shared" si="23"/>
        <v>0</v>
      </c>
      <c r="H135" s="171" t="str">
        <f t="shared" si="20"/>
        <v/>
      </c>
      <c r="I135" s="6">
        <f t="shared" si="24"/>
        <v>0</v>
      </c>
      <c r="J135" s="351"/>
      <c r="K135" s="352"/>
    </row>
    <row r="136" spans="1:11" ht="30" hidden="1" customHeight="1" outlineLevel="1">
      <c r="A136" s="187">
        <v>24</v>
      </c>
      <c r="B136" s="194"/>
      <c r="C136" s="347"/>
      <c r="D136" s="347"/>
      <c r="E136" s="395"/>
      <c r="F136" s="395"/>
      <c r="G136" s="176">
        <f t="shared" si="23"/>
        <v>0</v>
      </c>
      <c r="H136" s="171" t="str">
        <f t="shared" si="20"/>
        <v/>
      </c>
      <c r="I136" s="6">
        <f t="shared" si="24"/>
        <v>0</v>
      </c>
      <c r="J136" s="351"/>
      <c r="K136" s="352"/>
    </row>
    <row r="137" spans="1:11" ht="30" hidden="1" customHeight="1" outlineLevel="1">
      <c r="A137" s="187">
        <v>25</v>
      </c>
      <c r="B137" s="194"/>
      <c r="C137" s="347"/>
      <c r="D137" s="347"/>
      <c r="E137" s="395"/>
      <c r="F137" s="395"/>
      <c r="G137" s="176">
        <f t="shared" si="23"/>
        <v>0</v>
      </c>
      <c r="H137" s="171" t="str">
        <f t="shared" si="20"/>
        <v/>
      </c>
      <c r="I137" s="6">
        <f t="shared" si="24"/>
        <v>0</v>
      </c>
      <c r="J137" s="351"/>
      <c r="K137" s="352"/>
    </row>
    <row r="138" spans="1:11" ht="30" hidden="1" customHeight="1" outlineLevel="1">
      <c r="A138" s="187">
        <v>26</v>
      </c>
      <c r="B138" s="194"/>
      <c r="C138" s="347"/>
      <c r="D138" s="347"/>
      <c r="E138" s="395"/>
      <c r="F138" s="395"/>
      <c r="G138" s="176">
        <f t="shared" si="23"/>
        <v>0</v>
      </c>
      <c r="H138" s="171" t="str">
        <f t="shared" si="20"/>
        <v/>
      </c>
      <c r="I138" s="6">
        <f t="shared" si="24"/>
        <v>0</v>
      </c>
      <c r="J138" s="351"/>
      <c r="K138" s="352"/>
    </row>
    <row r="139" spans="1:11" ht="30" hidden="1" customHeight="1" outlineLevel="1">
      <c r="A139" s="187">
        <v>27</v>
      </c>
      <c r="B139" s="194"/>
      <c r="C139" s="347"/>
      <c r="D139" s="347"/>
      <c r="E139" s="395"/>
      <c r="F139" s="395"/>
      <c r="G139" s="176">
        <f t="shared" si="23"/>
        <v>0</v>
      </c>
      <c r="H139" s="171" t="str">
        <f t="shared" si="20"/>
        <v/>
      </c>
      <c r="I139" s="6">
        <f t="shared" si="24"/>
        <v>0</v>
      </c>
      <c r="J139" s="351"/>
      <c r="K139" s="352"/>
    </row>
    <row r="140" spans="1:11" ht="30" hidden="1" customHeight="1" outlineLevel="1" thickBot="1">
      <c r="A140" s="187">
        <v>28</v>
      </c>
      <c r="B140" s="200"/>
      <c r="C140" s="345"/>
      <c r="D140" s="346"/>
      <c r="E140" s="393"/>
      <c r="F140" s="394"/>
      <c r="G140" s="175">
        <f t="shared" ref="G140" si="25">1720*E140</f>
        <v>0</v>
      </c>
      <c r="H140" s="171" t="str">
        <f t="shared" si="20"/>
        <v/>
      </c>
      <c r="I140" s="6">
        <f t="shared" si="24"/>
        <v>0</v>
      </c>
      <c r="J140" s="397"/>
      <c r="K140" s="398"/>
    </row>
    <row r="141" spans="1:11" ht="24.75" customHeight="1" collapsed="1">
      <c r="A141" s="380" t="s">
        <v>137</v>
      </c>
      <c r="B141" s="381"/>
      <c r="C141" s="381"/>
      <c r="D141" s="381"/>
      <c r="E141" s="381"/>
      <c r="F141" s="381"/>
      <c r="G141" s="381"/>
      <c r="H141" s="381"/>
      <c r="I141" s="381"/>
      <c r="J141" s="381"/>
      <c r="K141" s="382"/>
    </row>
    <row r="142" spans="1:11" ht="70.5" customHeight="1" thickBot="1">
      <c r="A142" s="383"/>
      <c r="B142" s="384"/>
      <c r="C142" s="384"/>
      <c r="D142" s="384"/>
      <c r="E142" s="384"/>
      <c r="F142" s="384"/>
      <c r="G142" s="384"/>
      <c r="H142" s="384"/>
      <c r="I142" s="384"/>
      <c r="J142" s="384"/>
      <c r="K142" s="385"/>
    </row>
    <row r="155" spans="7:7">
      <c r="G155" s="5" t="s">
        <v>147</v>
      </c>
    </row>
  </sheetData>
  <sheetProtection sheet="1" insertRows="0"/>
  <mergeCells count="123">
    <mergeCell ref="J131:K131"/>
    <mergeCell ref="J134:K134"/>
    <mergeCell ref="J135:K135"/>
    <mergeCell ref="J136:K136"/>
    <mergeCell ref="J137:K137"/>
    <mergeCell ref="J138:K138"/>
    <mergeCell ref="J139:K139"/>
    <mergeCell ref="J140:K140"/>
    <mergeCell ref="J112:K112"/>
    <mergeCell ref="J113:K113"/>
    <mergeCell ref="J114:K114"/>
    <mergeCell ref="J115:K115"/>
    <mergeCell ref="J116:K116"/>
    <mergeCell ref="J117:K117"/>
    <mergeCell ref="J118:K118"/>
    <mergeCell ref="J121:K121"/>
    <mergeCell ref="J122:K122"/>
    <mergeCell ref="J133:K133"/>
    <mergeCell ref="J132:K132"/>
    <mergeCell ref="C140:D140"/>
    <mergeCell ref="E140:F140"/>
    <mergeCell ref="C137:D137"/>
    <mergeCell ref="E137:F137"/>
    <mergeCell ref="C138:D138"/>
    <mergeCell ref="E138:F138"/>
    <mergeCell ref="L1:O1"/>
    <mergeCell ref="C139:D139"/>
    <mergeCell ref="E139:F139"/>
    <mergeCell ref="C135:D135"/>
    <mergeCell ref="E135:F135"/>
    <mergeCell ref="C136:D136"/>
    <mergeCell ref="E136:F136"/>
    <mergeCell ref="C131:D131"/>
    <mergeCell ref="E131:F131"/>
    <mergeCell ref="C132:D132"/>
    <mergeCell ref="E132:F132"/>
    <mergeCell ref="C133:D133"/>
    <mergeCell ref="E133:F133"/>
    <mergeCell ref="C134:D134"/>
    <mergeCell ref="E134:F134"/>
    <mergeCell ref="C127:D127"/>
    <mergeCell ref="E127:F127"/>
    <mergeCell ref="C128:D128"/>
    <mergeCell ref="E128:F128"/>
    <mergeCell ref="C129:D129"/>
    <mergeCell ref="E129:F129"/>
    <mergeCell ref="C130:D130"/>
    <mergeCell ref="E130:F130"/>
    <mergeCell ref="J127:K127"/>
    <mergeCell ref="J128:K128"/>
    <mergeCell ref="J129:K129"/>
    <mergeCell ref="J130:K130"/>
    <mergeCell ref="C123:D123"/>
    <mergeCell ref="E123:F123"/>
    <mergeCell ref="C124:D124"/>
    <mergeCell ref="E124:F124"/>
    <mergeCell ref="C125:D125"/>
    <mergeCell ref="E125:F125"/>
    <mergeCell ref="C126:D126"/>
    <mergeCell ref="E126:F126"/>
    <mergeCell ref="J123:K123"/>
    <mergeCell ref="J124:K124"/>
    <mergeCell ref="J125:K125"/>
    <mergeCell ref="J126:K126"/>
    <mergeCell ref="G88:G97"/>
    <mergeCell ref="H88:H97"/>
    <mergeCell ref="I88:I97"/>
    <mergeCell ref="J88:J97"/>
    <mergeCell ref="G58:G67"/>
    <mergeCell ref="H58:H67"/>
    <mergeCell ref="A141:K141"/>
    <mergeCell ref="A142:K142"/>
    <mergeCell ref="A108:K108"/>
    <mergeCell ref="A109:K109"/>
    <mergeCell ref="A110:K110"/>
    <mergeCell ref="A111:K111"/>
    <mergeCell ref="C112:D112"/>
    <mergeCell ref="G98:G107"/>
    <mergeCell ref="H98:H107"/>
    <mergeCell ref="I98:I107"/>
    <mergeCell ref="J98:J107"/>
    <mergeCell ref="E112:F112"/>
    <mergeCell ref="G78:G87"/>
    <mergeCell ref="H78:H87"/>
    <mergeCell ref="I78:I87"/>
    <mergeCell ref="J78:J87"/>
    <mergeCell ref="G68:G77"/>
    <mergeCell ref="H68:H77"/>
    <mergeCell ref="A2:K2"/>
    <mergeCell ref="A3:K3"/>
    <mergeCell ref="A4:K4"/>
    <mergeCell ref="C5:D5"/>
    <mergeCell ref="I58:I67"/>
    <mergeCell ref="J58:J67"/>
    <mergeCell ref="A53:K53"/>
    <mergeCell ref="A54:K54"/>
    <mergeCell ref="A55:K55"/>
    <mergeCell ref="C57:D57"/>
    <mergeCell ref="A56:K56"/>
    <mergeCell ref="I68:I77"/>
    <mergeCell ref="J68:J77"/>
    <mergeCell ref="C113:D113"/>
    <mergeCell ref="C114:D114"/>
    <mergeCell ref="C115:D115"/>
    <mergeCell ref="C116:D116"/>
    <mergeCell ref="C117:D117"/>
    <mergeCell ref="C118:D118"/>
    <mergeCell ref="E122:F122"/>
    <mergeCell ref="C122:D122"/>
    <mergeCell ref="C121:D121"/>
    <mergeCell ref="E121:F121"/>
    <mergeCell ref="C120:D120"/>
    <mergeCell ref="E120:F120"/>
    <mergeCell ref="C119:D119"/>
    <mergeCell ref="E119:F119"/>
    <mergeCell ref="E118:F118"/>
    <mergeCell ref="E113:F113"/>
    <mergeCell ref="E114:F114"/>
    <mergeCell ref="E115:F115"/>
    <mergeCell ref="E116:F116"/>
    <mergeCell ref="E117:F117"/>
    <mergeCell ref="J119:K119"/>
    <mergeCell ref="J120:K120"/>
  </mergeCells>
  <hyperlinks>
    <hyperlink ref="L1:O1" location="'Wskazówki i założenia analiz'!A1" display="Powrót do Wskazówek i założeń" xr:uid="{544D9641-1490-4EA8-A591-BC848AC39693}"/>
  </hyperlinks>
  <pageMargins left="0.7" right="0.7" top="0.75" bottom="0.75" header="0.3" footer="0.3"/>
  <pageSetup paperSize="9" orientation="portrait" verticalDpi="36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2C01D6-EEC7-4181-A323-F133CEABD4D3}">
  <sheetPr codeName="Arkusz5"/>
  <dimension ref="A1:L48"/>
  <sheetViews>
    <sheetView showGridLines="0" zoomScale="90" zoomScaleNormal="90" workbookViewId="0">
      <selection activeCell="C21" sqref="C21"/>
    </sheetView>
  </sheetViews>
  <sheetFormatPr defaultRowHeight="15"/>
  <cols>
    <col min="1" max="1" width="50.140625" style="3" customWidth="1"/>
    <col min="2" max="2" width="24.85546875" style="3" customWidth="1"/>
    <col min="3" max="3" width="24.7109375" style="3" customWidth="1"/>
    <col min="4" max="4" width="50.28515625" style="3" customWidth="1"/>
    <col min="5" max="5" width="17.5703125" style="3" bestFit="1" customWidth="1"/>
    <col min="6" max="6" width="23.5703125" style="3" customWidth="1"/>
    <col min="7" max="7" width="21.7109375" style="3" bestFit="1" customWidth="1"/>
    <col min="8" max="8" width="21.7109375" style="3" customWidth="1"/>
    <col min="9" max="16384" width="9.140625" style="3"/>
  </cols>
  <sheetData>
    <row r="1" spans="1:12" ht="31.5" customHeight="1" thickBot="1">
      <c r="A1" s="400" t="s">
        <v>259</v>
      </c>
      <c r="B1" s="401"/>
      <c r="C1" s="402"/>
      <c r="D1" s="423" t="s">
        <v>179</v>
      </c>
      <c r="E1" s="424"/>
      <c r="F1" s="425"/>
      <c r="G1" s="425"/>
      <c r="H1" s="425"/>
    </row>
    <row r="2" spans="1:12">
      <c r="A2" s="411" t="s">
        <v>217</v>
      </c>
      <c r="B2" s="405"/>
      <c r="C2" s="406"/>
      <c r="D2" s="426"/>
      <c r="E2" s="427"/>
      <c r="F2" s="427"/>
      <c r="G2" s="427"/>
      <c r="H2" s="427"/>
      <c r="I2" s="338" t="s">
        <v>151</v>
      </c>
      <c r="J2" s="338"/>
      <c r="K2" s="338"/>
      <c r="L2" s="338"/>
    </row>
    <row r="3" spans="1:12" ht="15.75" customHeight="1" thickBot="1">
      <c r="A3" s="412"/>
      <c r="B3" s="407"/>
      <c r="C3" s="408"/>
      <c r="D3" s="428"/>
      <c r="E3" s="429"/>
      <c r="F3" s="429"/>
      <c r="G3" s="429"/>
      <c r="H3" s="429"/>
      <c r="I3" s="119"/>
      <c r="J3" s="119"/>
      <c r="K3" s="119"/>
      <c r="L3" s="119"/>
    </row>
    <row r="4" spans="1:12" ht="24" customHeight="1" thickBot="1">
      <c r="A4" s="413"/>
      <c r="B4" s="409"/>
      <c r="C4" s="410"/>
      <c r="D4" s="416" t="s">
        <v>178</v>
      </c>
      <c r="E4" s="417"/>
      <c r="F4" s="416" t="s">
        <v>177</v>
      </c>
      <c r="G4" s="418"/>
      <c r="H4" s="417"/>
      <c r="I4" s="119"/>
      <c r="J4" s="119"/>
      <c r="K4" s="119"/>
      <c r="L4" s="119"/>
    </row>
    <row r="5" spans="1:12" ht="68.25" customHeight="1" thickBot="1">
      <c r="A5" s="128" t="s">
        <v>215</v>
      </c>
      <c r="B5" s="159" t="s">
        <v>176</v>
      </c>
      <c r="C5" s="160" t="s">
        <v>175</v>
      </c>
      <c r="D5" s="164" t="s">
        <v>174</v>
      </c>
      <c r="E5" s="165" t="s">
        <v>211</v>
      </c>
      <c r="F5" s="164" t="s">
        <v>182</v>
      </c>
      <c r="G5" s="166" t="s">
        <v>183</v>
      </c>
      <c r="H5" s="167" t="s">
        <v>184</v>
      </c>
      <c r="I5" s="120"/>
      <c r="J5" s="119"/>
      <c r="K5" s="119"/>
      <c r="L5" s="119"/>
    </row>
    <row r="6" spans="1:12" ht="53.25" customHeight="1">
      <c r="A6" s="223" t="s">
        <v>230</v>
      </c>
      <c r="B6" s="224">
        <f>B7+B8+B9+'Budżet_limity_partner I'!B6+'Budżet_limity_partner II'!B6+'Budżet_limity_partner III'!B6</f>
        <v>0</v>
      </c>
      <c r="C6" s="225">
        <f>C7+C8+C9+'Budżet_limity_partner I'!C6+'Budżet_limity_partner II'!C6+'Budżet_limity_partner III'!C6</f>
        <v>0</v>
      </c>
      <c r="D6" s="226" t="s">
        <v>274</v>
      </c>
      <c r="E6" s="227" t="str">
        <f>IF(B22=0,"",IF((B6+B10)&lt;=2000000,"limit zachowany","przekroczony limit"))</f>
        <v/>
      </c>
      <c r="F6" s="228"/>
      <c r="G6" s="229"/>
      <c r="H6" s="230"/>
      <c r="I6" s="119"/>
      <c r="J6" s="119"/>
      <c r="K6" s="119"/>
      <c r="L6" s="119"/>
    </row>
    <row r="7" spans="1:12" ht="33" customHeight="1">
      <c r="A7" s="126" t="s">
        <v>216</v>
      </c>
      <c r="B7" s="231"/>
      <c r="C7" s="232"/>
      <c r="D7" s="419" t="s">
        <v>255</v>
      </c>
      <c r="E7" s="414" t="str">
        <f>IF(B8=0,"",IF((B8+B9)&lt;=B7*0.4,"limit zachowany","przekroczony limit"))</f>
        <v/>
      </c>
      <c r="F7" s="233" t="str">
        <f>IF(OR($B$2="średni przedsiębiorca",$B$2="duży przedsiębiorca",$B$2=""),"",IF(C7/B7&lt;=0.8,"limit zachowany","przekroczony limit 80%"))</f>
        <v/>
      </c>
      <c r="G7" s="234" t="str">
        <f t="shared" ref="G7:G8" si="0">IF(OR($B$2="Mikro/Mały",$B$2="Duży przedsiębiorca",$B$2=""),"",IF(C7/B7&lt;=0.75,"limit zachowany","przekroczony limit 75%"))</f>
        <v/>
      </c>
      <c r="H7" s="235" t="str">
        <f t="shared" ref="H7:H8" si="1">IF(OR($B$2="Mikro/Mały",$B$2="Średni przedsiębiorca",$B$2=""),"",IF(C7/B7&lt;=0.65,"limit zachowany","przekroczony limit 65%"))</f>
        <v/>
      </c>
      <c r="I7" s="119"/>
      <c r="J7" s="119"/>
      <c r="K7" s="119"/>
      <c r="L7" s="119"/>
    </row>
    <row r="8" spans="1:12" ht="33" customHeight="1">
      <c r="A8" s="126" t="s">
        <v>247</v>
      </c>
      <c r="B8" s="231"/>
      <c r="C8" s="232"/>
      <c r="D8" s="404"/>
      <c r="E8" s="415"/>
      <c r="F8" s="233" t="str">
        <f>IF(OR($B$2="średni przedsiębiorca",$B$2="duży przedsiębiorca",$B$2=""),"",IF(C8/B8&lt;=0.8,"limit zachowany","przekroczony limit 80%"))</f>
        <v/>
      </c>
      <c r="G8" s="234" t="str">
        <f t="shared" si="0"/>
        <v/>
      </c>
      <c r="H8" s="235" t="str">
        <f t="shared" si="1"/>
        <v/>
      </c>
      <c r="I8" s="119"/>
      <c r="J8" s="119"/>
      <c r="K8" s="119"/>
      <c r="L8" s="119"/>
    </row>
    <row r="9" spans="1:12" ht="33" customHeight="1">
      <c r="A9" s="126" t="s">
        <v>253</v>
      </c>
      <c r="B9" s="231"/>
      <c r="C9" s="232"/>
      <c r="D9" s="420"/>
      <c r="E9" s="236" t="str">
        <f>IF(B9=0,"",IF(B9&lt;=B7*0.15,"limit zachowany","przekroczony limit"))</f>
        <v/>
      </c>
      <c r="F9" s="233" t="str">
        <f>IF(OR($B$2="średni przedsiębiorca",$B$2="duży przedsiębiorca",$B$2=""),"",IF(C9/B9&lt;=0.8,"limit zachowany","przekroczony limit 80%"))</f>
        <v/>
      </c>
      <c r="G9" s="234" t="str">
        <f t="shared" ref="G9" si="2">IF(OR($B$2="Mikro/Mały",$B$2="Duży przedsiębiorca",$B$2=""),"",IF(C9/B9&lt;=0.75,"limit zachowany","przekroczony limit 75%"))</f>
        <v/>
      </c>
      <c r="H9" s="235" t="str">
        <f t="shared" ref="H9" si="3">IF(OR($B$2="Mikro/Mały",$B$2="Średni przedsiębiorca",$B$2=""),"",IF(C9/B9&lt;=0.65,"limit zachowany","przekroczony limit 65%"))</f>
        <v/>
      </c>
      <c r="I9" s="119"/>
      <c r="J9" s="119"/>
      <c r="K9" s="119"/>
      <c r="L9" s="119"/>
    </row>
    <row r="10" spans="1:12" ht="46.5" customHeight="1">
      <c r="A10" s="237" t="s">
        <v>172</v>
      </c>
      <c r="B10" s="238">
        <f>B11+B12+B13+'Budżet_limity_partner I'!B10+'Budżet_limity_partner II'!B10+'Budżet_limity_partner III'!B10</f>
        <v>0</v>
      </c>
      <c r="C10" s="239">
        <f>C11+C12+C13+'Budżet_limity_partner I'!C10+'Budżet_limity_partner II'!C10+'Budżet_limity_partner III'!C10</f>
        <v>0</v>
      </c>
      <c r="D10" s="226" t="s">
        <v>275</v>
      </c>
      <c r="E10" s="236" t="str">
        <f>IF(B22=0,"",IF((B6+B10)&lt;=2000000,"limit zachowany","przekroczony limit"))</f>
        <v/>
      </c>
      <c r="F10" s="240"/>
      <c r="G10" s="241"/>
      <c r="H10" s="242"/>
      <c r="I10" s="119"/>
      <c r="J10" s="119"/>
      <c r="K10" s="119"/>
      <c r="L10" s="119"/>
    </row>
    <row r="11" spans="1:12" ht="36" customHeight="1">
      <c r="A11" s="126" t="s">
        <v>216</v>
      </c>
      <c r="B11" s="231"/>
      <c r="C11" s="232"/>
      <c r="D11" s="403" t="s">
        <v>255</v>
      </c>
      <c r="E11" s="414" t="str">
        <f>IF(B12=0,"",IF((B12+B13)&lt;=B11*0.4,"limit zachowany","przekroczony limit"))</f>
        <v/>
      </c>
      <c r="F11" s="233" t="str">
        <f t="shared" ref="F11:F13" si="4">IF(OR($B$2="średni przedsiębiorca",$B$2="duży przedsiębiorca",$B$2=""),"",IF(C11/B11&lt;=0.6,"limit zachowany","przekroczony limit 60%"))</f>
        <v/>
      </c>
      <c r="G11" s="234" t="str">
        <f t="shared" ref="G11:G13" si="5">IF(OR($B$2="Mikro/Mały",$B$2="Duży przedsiębiorca",$B$2=""),"",IF(C11/B11&lt;=0.5,"limit zachowany","przekroczony limit 50%"))</f>
        <v/>
      </c>
      <c r="H11" s="235" t="str">
        <f t="shared" ref="H11:H13" si="6">IF(OR($B$2="Mikro/Mały",$B$2="Średni przedsiębiorca",$B$2=""),"",IF(C11/B11&lt;=0.4,"limit zachowany","przekroczony limit 40%"))</f>
        <v/>
      </c>
      <c r="I11" s="119"/>
      <c r="J11" s="119"/>
      <c r="K11" s="119"/>
      <c r="L11" s="119"/>
    </row>
    <row r="12" spans="1:12" ht="36" customHeight="1">
      <c r="A12" s="126" t="s">
        <v>247</v>
      </c>
      <c r="B12" s="231"/>
      <c r="C12" s="232"/>
      <c r="D12" s="404"/>
      <c r="E12" s="415"/>
      <c r="F12" s="233" t="str">
        <f t="shared" si="4"/>
        <v/>
      </c>
      <c r="G12" s="234" t="str">
        <f t="shared" si="5"/>
        <v/>
      </c>
      <c r="H12" s="235" t="str">
        <f t="shared" si="6"/>
        <v/>
      </c>
      <c r="I12" s="119"/>
      <c r="J12" s="119"/>
      <c r="K12" s="119"/>
      <c r="L12" s="119"/>
    </row>
    <row r="13" spans="1:12" ht="36" customHeight="1">
      <c r="A13" s="126" t="s">
        <v>253</v>
      </c>
      <c r="B13" s="231"/>
      <c r="C13" s="232"/>
      <c r="D13" s="420"/>
      <c r="E13" s="236" t="str">
        <f>IF(B13=0,"",IF(B13&lt;=B11*0.15,"limit zachowany","przekroczony limit"))</f>
        <v/>
      </c>
      <c r="F13" s="233" t="str">
        <f t="shared" si="4"/>
        <v/>
      </c>
      <c r="G13" s="234" t="str">
        <f t="shared" si="5"/>
        <v/>
      </c>
      <c r="H13" s="235" t="str">
        <f t="shared" si="6"/>
        <v/>
      </c>
      <c r="I13" s="119"/>
      <c r="J13" s="119"/>
      <c r="K13" s="119"/>
      <c r="L13" s="119"/>
    </row>
    <row r="14" spans="1:12" ht="51.75" customHeight="1">
      <c r="A14" s="237" t="s">
        <v>171</v>
      </c>
      <c r="B14" s="231"/>
      <c r="C14" s="232"/>
      <c r="D14" s="243" t="s">
        <v>249</v>
      </c>
      <c r="E14" s="244" t="str">
        <f>IF(B22=0,"",IF((B14+B15+B16+B17)&lt;(B6+B10),"limit zachowany","przekroczony limit"))</f>
        <v/>
      </c>
      <c r="F14" s="233" t="str">
        <f>IF(OR($B$2="średni przedsiębiorca",$B$2="duży przedsiębiorca",$B$2=""),"",IF(C14/B14&lt;=0.6,"limit zachowany","przekroczony limit 60%"))</f>
        <v/>
      </c>
      <c r="G14" s="234" t="str">
        <f t="shared" ref="G14:G17" si="7">IF(OR($B$2="Mikro/Mały",$B$2="Duży przedsiębiorca",$B$2=""),"",IF(C14/B14&lt;=0.5,"limit zachowany","przekroczony limit 50%"))</f>
        <v/>
      </c>
      <c r="H14" s="242"/>
      <c r="I14" s="119"/>
      <c r="J14" s="119"/>
      <c r="K14" s="119"/>
      <c r="L14" s="119"/>
    </row>
    <row r="15" spans="1:12" ht="51.75" customHeight="1">
      <c r="A15" s="237" t="s">
        <v>170</v>
      </c>
      <c r="B15" s="231"/>
      <c r="C15" s="232"/>
      <c r="D15" s="243" t="s">
        <v>251</v>
      </c>
      <c r="E15" s="244" t="str">
        <f>IF(B22=0,"",IF((B15&lt;=0.1*(B6+B10)),"limit zachowany","przekroczony limit"))</f>
        <v/>
      </c>
      <c r="F15" s="233" t="str">
        <f>IF(OR($B$2="średni przedsiębiorca",$B$2="duży przedsiębiorca",$B$2=""),"",IF(C15/B15&lt;=0.5,"limit zachowany","przekroczony limit 50%"))</f>
        <v/>
      </c>
      <c r="G15" s="234" t="str">
        <f t="shared" si="7"/>
        <v/>
      </c>
      <c r="H15" s="242"/>
      <c r="I15" s="119"/>
      <c r="J15" s="119"/>
      <c r="K15" s="119"/>
      <c r="L15" s="119"/>
    </row>
    <row r="16" spans="1:12" ht="45" customHeight="1">
      <c r="A16" s="237" t="s">
        <v>169</v>
      </c>
      <c r="B16" s="231"/>
      <c r="C16" s="232"/>
      <c r="D16" s="243" t="s">
        <v>251</v>
      </c>
      <c r="E16" s="244" t="str">
        <f>IF(B22=0,"",IF((B16&lt;=0.1*(B6+B10)),"limit zachowany","przekroczony limit"))</f>
        <v/>
      </c>
      <c r="F16" s="233" t="str">
        <f>IF(OR($B$2="średni przedsiębiorca",$B$2="duży przedsiębiorca",$B$2=""),"",IF(C16/B16&lt;=0.5,"limit zachowany","przekroczony limit 50%"))</f>
        <v/>
      </c>
      <c r="G16" s="234" t="str">
        <f t="shared" si="7"/>
        <v/>
      </c>
      <c r="H16" s="242"/>
      <c r="I16" s="119"/>
      <c r="J16" s="119"/>
      <c r="K16" s="119"/>
      <c r="L16" s="119"/>
    </row>
    <row r="17" spans="1:12" ht="54" customHeight="1">
      <c r="A17" s="237" t="s">
        <v>168</v>
      </c>
      <c r="B17" s="231"/>
      <c r="C17" s="232"/>
      <c r="D17" s="243" t="s">
        <v>250</v>
      </c>
      <c r="E17" s="244" t="str">
        <f>IF(B22=0,"",IF((B14+B15+B16+B17)&lt;(B6+B10),"limit zachowany","przekroczony limit"))</f>
        <v/>
      </c>
      <c r="F17" s="233" t="str">
        <f>IF(OR($B$2="średni przedsiębiorca",$B$2="duży przedsiębiorca",$B$2=""),"",IF(C17/B17&lt;=0.6,"limit zachowany","przekroczony limit 60%"))</f>
        <v/>
      </c>
      <c r="G17" s="234" t="str">
        <f t="shared" si="7"/>
        <v/>
      </c>
      <c r="H17" s="235" t="str">
        <f>IF(OR($B$2="Mikro/Mały",$B$2="Średni przedsiębiorca",$B$2=""),"",IF(C17/B17&lt;=0.4,"limit zachowany","przekroczony limit 40%"))</f>
        <v/>
      </c>
      <c r="I17" s="119"/>
      <c r="J17" s="119"/>
      <c r="K17" s="119"/>
      <c r="L17" s="119"/>
    </row>
    <row r="18" spans="1:12" ht="81" customHeight="1">
      <c r="A18" s="245" t="s">
        <v>276</v>
      </c>
      <c r="B18" s="231"/>
      <c r="C18" s="232"/>
      <c r="D18" s="243" t="s">
        <v>248</v>
      </c>
      <c r="E18" s="244" t="str">
        <f>IF(B18=0,"",IF(B18&lt;=0.5*B17,"limit zachowany","przekroczony limit"))</f>
        <v/>
      </c>
      <c r="F18" s="240"/>
      <c r="G18" s="241"/>
      <c r="H18" s="235" t="str">
        <f>IF(OR($B$2="Mikro/Mały",$B$2="Średni przedsiębiorca",$B$2=""),"",IF(C18/B18&lt;=0.4,"limit zachowany","przekroczony limit 40%"))</f>
        <v/>
      </c>
      <c r="I18" s="119"/>
      <c r="J18" s="119"/>
      <c r="K18" s="119"/>
      <c r="L18" s="119"/>
    </row>
    <row r="19" spans="1:12">
      <c r="A19" s="421"/>
      <c r="B19" s="422"/>
      <c r="C19" s="422"/>
      <c r="D19" s="422"/>
      <c r="E19" s="422"/>
      <c r="F19" s="422"/>
      <c r="G19" s="422"/>
      <c r="H19" s="422"/>
      <c r="I19" s="119"/>
      <c r="J19" s="119"/>
      <c r="K19" s="119"/>
      <c r="L19" s="119"/>
    </row>
    <row r="20" spans="1:12" ht="48" customHeight="1">
      <c r="A20" s="246" t="s">
        <v>277</v>
      </c>
      <c r="B20" s="231"/>
      <c r="C20" s="240"/>
      <c r="D20" s="403" t="s">
        <v>278</v>
      </c>
      <c r="E20" s="244" t="str">
        <f>IF(B20=0,"",IF(B20&lt;=0.1*B22,"limit zachowany","przekroczony limit"))</f>
        <v/>
      </c>
      <c r="F20" s="240"/>
      <c r="G20" s="240"/>
      <c r="H20" s="240"/>
      <c r="I20" s="119"/>
      <c r="J20" s="119"/>
      <c r="K20" s="119"/>
      <c r="L20" s="119"/>
    </row>
    <row r="21" spans="1:12" ht="58.5" customHeight="1" thickBot="1">
      <c r="A21" s="246" t="s">
        <v>279</v>
      </c>
      <c r="B21" s="247"/>
      <c r="C21" s="240"/>
      <c r="D21" s="404"/>
      <c r="E21" s="248" t="str">
        <f>IF(B21=0,"",IF(B21&lt;=0.15*B22,"limit zachowany","przekroczony limit"))</f>
        <v/>
      </c>
      <c r="F21" s="240"/>
      <c r="G21" s="240"/>
      <c r="H21" s="240"/>
      <c r="I21" s="119"/>
      <c r="J21" s="119"/>
      <c r="K21" s="119"/>
      <c r="L21" s="119"/>
    </row>
    <row r="22" spans="1:12" ht="34.5" customHeight="1" thickBot="1">
      <c r="A22" s="139" t="s">
        <v>167</v>
      </c>
      <c r="B22" s="161">
        <f>SUM(B6,B10,B14:B17)</f>
        <v>0</v>
      </c>
      <c r="C22" s="127">
        <f>SUM(C6,C10,C14:C17)</f>
        <v>0</v>
      </c>
      <c r="D22" s="119"/>
      <c r="E22" s="119"/>
      <c r="F22" s="119"/>
      <c r="G22" s="119"/>
      <c r="H22" s="119"/>
      <c r="I22" s="119"/>
      <c r="J22" s="119"/>
      <c r="K22" s="119"/>
      <c r="L22" s="119"/>
    </row>
    <row r="23" spans="1:12">
      <c r="A23" s="125"/>
      <c r="B23" s="119"/>
      <c r="C23" s="119" t="s">
        <v>147</v>
      </c>
      <c r="D23" s="119"/>
      <c r="E23" s="119"/>
      <c r="F23" s="119"/>
      <c r="G23" s="119"/>
      <c r="H23" s="119"/>
      <c r="I23" s="119"/>
      <c r="J23" s="119"/>
      <c r="K23" s="119"/>
      <c r="L23" s="119"/>
    </row>
    <row r="24" spans="1:12">
      <c r="A24" s="168" t="s">
        <v>256</v>
      </c>
    </row>
    <row r="40" spans="1:8" hidden="1">
      <c r="A40" t="s">
        <v>173</v>
      </c>
    </row>
    <row r="41" spans="1:8" hidden="1">
      <c r="A41" t="s">
        <v>180</v>
      </c>
    </row>
    <row r="42" spans="1:8" hidden="1">
      <c r="A42" t="s">
        <v>181</v>
      </c>
    </row>
    <row r="48" spans="1:8">
      <c r="H48" s="3" t="s">
        <v>166</v>
      </c>
    </row>
  </sheetData>
  <mergeCells count="13">
    <mergeCell ref="A1:C1"/>
    <mergeCell ref="D20:D21"/>
    <mergeCell ref="B2:C4"/>
    <mergeCell ref="I2:L2"/>
    <mergeCell ref="A2:A4"/>
    <mergeCell ref="E7:E8"/>
    <mergeCell ref="E11:E12"/>
    <mergeCell ref="D4:E4"/>
    <mergeCell ref="F4:H4"/>
    <mergeCell ref="D7:D9"/>
    <mergeCell ref="D11:D13"/>
    <mergeCell ref="A19:H19"/>
    <mergeCell ref="D1:H3"/>
  </mergeCells>
  <conditionalFormatting sqref="D6:D7 D18 D20">
    <cfRule type="cellIs" dxfId="79" priority="20" operator="equal">
      <formula>1</formula>
    </cfRule>
  </conditionalFormatting>
  <conditionalFormatting sqref="D6:D7 D22 D18 D20">
    <cfRule type="cellIs" dxfId="78" priority="19" operator="equal">
      <formula>1</formula>
    </cfRule>
  </conditionalFormatting>
  <conditionalFormatting sqref="E6:E7 E14:E18 E20:E21">
    <cfRule type="containsText" dxfId="77" priority="17" operator="containsText" text="limit zachowany">
      <formula>NOT(ISERROR(SEARCH("limit zachowany",E6)))</formula>
    </cfRule>
    <cfRule type="containsText" dxfId="76" priority="18" operator="containsText" text="przekroczony limit">
      <formula>NOT(ISERROR(SEARCH("przekroczony limit",E6)))</formula>
    </cfRule>
  </conditionalFormatting>
  <conditionalFormatting sqref="F6:H18 F20:H21">
    <cfRule type="containsText" dxfId="75" priority="15" operator="containsText" text="zachowany">
      <formula>NOT(ISERROR(SEARCH("zachowany",F6)))</formula>
    </cfRule>
    <cfRule type="containsText" dxfId="74" priority="16" operator="containsText" text="przekroczony">
      <formula>NOT(ISERROR(SEARCH("przekroczony",F6)))</formula>
    </cfRule>
  </conditionalFormatting>
  <conditionalFormatting sqref="E10">
    <cfRule type="containsText" dxfId="73" priority="13" operator="containsText" text="limit zachowany">
      <formula>NOT(ISERROR(SEARCH("limit zachowany",E10)))</formula>
    </cfRule>
    <cfRule type="containsText" dxfId="72" priority="14" operator="containsText" text="przekroczony limit">
      <formula>NOT(ISERROR(SEARCH("przekroczony limit",E10)))</formula>
    </cfRule>
  </conditionalFormatting>
  <conditionalFormatting sqref="D10">
    <cfRule type="cellIs" dxfId="71" priority="12" operator="equal">
      <formula>1</formula>
    </cfRule>
  </conditionalFormatting>
  <conditionalFormatting sqref="D10">
    <cfRule type="cellIs" dxfId="70" priority="11" operator="equal">
      <formula>1</formula>
    </cfRule>
  </conditionalFormatting>
  <conditionalFormatting sqref="D11">
    <cfRule type="cellIs" dxfId="69" priority="9" operator="equal">
      <formula>1</formula>
    </cfRule>
  </conditionalFormatting>
  <conditionalFormatting sqref="D11">
    <cfRule type="cellIs" dxfId="68" priority="10" operator="equal">
      <formula>1</formula>
    </cfRule>
  </conditionalFormatting>
  <conditionalFormatting sqref="E11">
    <cfRule type="containsText" dxfId="67" priority="7" operator="containsText" text="limit zachowany">
      <formula>NOT(ISERROR(SEARCH("limit zachowany",E11)))</formula>
    </cfRule>
    <cfRule type="containsText" dxfId="66" priority="8" operator="containsText" text="przekroczony limit">
      <formula>NOT(ISERROR(SEARCH("przekroczony limit",E11)))</formula>
    </cfRule>
  </conditionalFormatting>
  <conditionalFormatting sqref="E9">
    <cfRule type="containsText" dxfId="65" priority="5" operator="containsText" text="limit zachowany">
      <formula>NOT(ISERROR(SEARCH("limit zachowany",E9)))</formula>
    </cfRule>
    <cfRule type="containsText" dxfId="64" priority="6" operator="containsText" text="przekroczony limit">
      <formula>NOT(ISERROR(SEARCH("przekroczony limit",E9)))</formula>
    </cfRule>
  </conditionalFormatting>
  <conditionalFormatting sqref="E13">
    <cfRule type="containsText" dxfId="63" priority="3" operator="containsText" text="limit zachowany">
      <formula>NOT(ISERROR(SEARCH("limit zachowany",E13)))</formula>
    </cfRule>
    <cfRule type="containsText" dxfId="62" priority="4" operator="containsText" text="przekroczony limit">
      <formula>NOT(ISERROR(SEARCH("przekroczony limit",E13)))</formula>
    </cfRule>
  </conditionalFormatting>
  <conditionalFormatting sqref="C20:C21">
    <cfRule type="containsText" dxfId="61" priority="1" operator="containsText" text="zachowany">
      <formula>NOT(ISERROR(SEARCH("zachowany",C20)))</formula>
    </cfRule>
    <cfRule type="containsText" dxfId="60" priority="2" operator="containsText" text="przekroczony">
      <formula>NOT(ISERROR(SEARCH("przekroczony",C20)))</formula>
    </cfRule>
  </conditionalFormatting>
  <dataValidations count="2">
    <dataValidation type="list" allowBlank="1" showInputMessage="1" showErrorMessage="1" promptTitle="Wskaż status" prompt="WYBIERZ_x000a_" sqref="B2:B4" xr:uid="{56393F6E-BDDE-408D-9C19-62A3BB2F39E9}">
      <formula1>$A$40:$A$42</formula1>
    </dataValidation>
    <dataValidation allowBlank="1" showInputMessage="1" showErrorMessage="1" prompt="Nie stosuj formuł_x000a_" sqref="B20:B21 B11:C18 B7:C9" xr:uid="{83C1B92C-7F8E-4201-B74B-6B19B4F52DD0}"/>
  </dataValidations>
  <hyperlinks>
    <hyperlink ref="I2:L2" location="'Wskazówki i założenia analiz'!A1" display="Powrót do Wskazówek i założeń" xr:uid="{281922CE-623C-4CB3-B038-6A41EB11FF5D}"/>
  </hyperlinks>
  <pageMargins left="0.7" right="0.7" top="0.75" bottom="0.75" header="0.3" footer="0.3"/>
  <pageSetup paperSize="9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23BC0F-B207-48BF-999E-F12526057254}">
  <dimension ref="A1:M42"/>
  <sheetViews>
    <sheetView showGridLines="0" zoomScale="90" zoomScaleNormal="90" workbookViewId="0">
      <selection activeCell="D6" sqref="D6:D13"/>
    </sheetView>
  </sheetViews>
  <sheetFormatPr defaultRowHeight="15"/>
  <cols>
    <col min="1" max="1" width="45.140625" style="3" bestFit="1" customWidth="1"/>
    <col min="2" max="2" width="27.140625" style="3" customWidth="1"/>
    <col min="3" max="3" width="20.85546875" style="3" customWidth="1"/>
    <col min="4" max="4" width="46.5703125" style="3" customWidth="1"/>
    <col min="5" max="5" width="17.5703125" style="3" bestFit="1" customWidth="1"/>
    <col min="6" max="6" width="23.5703125" style="3" customWidth="1"/>
    <col min="7" max="7" width="21.7109375" style="3" bestFit="1" customWidth="1"/>
    <col min="8" max="8" width="18.5703125" style="3" customWidth="1"/>
    <col min="9" max="9" width="22.28515625" style="3" customWidth="1"/>
    <col min="10" max="16384" width="9.140625" style="3"/>
  </cols>
  <sheetData>
    <row r="1" spans="1:13" ht="29.25" customHeight="1" thickBot="1">
      <c r="A1" s="400" t="s">
        <v>259</v>
      </c>
      <c r="B1" s="401"/>
      <c r="C1" s="401"/>
      <c r="D1" s="423" t="s">
        <v>179</v>
      </c>
      <c r="E1" s="424"/>
      <c r="F1" s="424"/>
      <c r="G1" s="440"/>
      <c r="H1" s="440"/>
      <c r="I1" s="440"/>
    </row>
    <row r="2" spans="1:13">
      <c r="A2" s="411" t="s">
        <v>229</v>
      </c>
      <c r="B2" s="405"/>
      <c r="C2" s="406"/>
      <c r="D2" s="441"/>
      <c r="E2" s="442"/>
      <c r="F2" s="442"/>
      <c r="G2" s="442"/>
      <c r="H2" s="442"/>
      <c r="I2" s="442"/>
      <c r="J2" s="338" t="s">
        <v>151</v>
      </c>
      <c r="K2" s="338"/>
      <c r="L2" s="338"/>
      <c r="M2" s="338"/>
    </row>
    <row r="3" spans="1:13" ht="15.75" customHeight="1" thickBot="1">
      <c r="A3" s="412"/>
      <c r="B3" s="407"/>
      <c r="C3" s="408"/>
      <c r="D3" s="443"/>
      <c r="E3" s="444"/>
      <c r="F3" s="444"/>
      <c r="G3" s="444"/>
      <c r="H3" s="444"/>
      <c r="I3" s="444"/>
    </row>
    <row r="4" spans="1:13" ht="25.5" customHeight="1" thickBot="1">
      <c r="A4" s="413"/>
      <c r="B4" s="407"/>
      <c r="C4" s="408"/>
      <c r="D4" s="433" t="s">
        <v>178</v>
      </c>
      <c r="E4" s="434"/>
      <c r="F4" s="416" t="s">
        <v>177</v>
      </c>
      <c r="G4" s="418"/>
      <c r="H4" s="418"/>
      <c r="I4" s="439"/>
    </row>
    <row r="5" spans="1:13" ht="72" customHeight="1" thickBot="1">
      <c r="A5" s="30" t="s">
        <v>215</v>
      </c>
      <c r="B5" s="30" t="s">
        <v>176</v>
      </c>
      <c r="C5" s="30" t="s">
        <v>175</v>
      </c>
      <c r="D5" s="154" t="s">
        <v>174</v>
      </c>
      <c r="E5" s="30" t="s">
        <v>211</v>
      </c>
      <c r="F5" s="30" t="s">
        <v>182</v>
      </c>
      <c r="G5" s="30" t="s">
        <v>183</v>
      </c>
      <c r="H5" s="31" t="s">
        <v>184</v>
      </c>
      <c r="I5" s="30" t="s">
        <v>213</v>
      </c>
    </row>
    <row r="6" spans="1:13" ht="53.25" customHeight="1">
      <c r="A6" s="157" t="s">
        <v>230</v>
      </c>
      <c r="B6" s="162">
        <f>B7+B8+B9</f>
        <v>0</v>
      </c>
      <c r="C6" s="220">
        <f>C7+C8+C9</f>
        <v>0</v>
      </c>
      <c r="D6" s="249" t="s">
        <v>281</v>
      </c>
      <c r="E6" s="130" t="str">
        <f>IF(B14=0,"",IF((B6+B10)&lt;=2000000,"limit zachowany","przekroczony limit"))</f>
        <v/>
      </c>
      <c r="F6" s="131" t="str">
        <f>IF(OR($B$2="średni przedsiębiorca",$B$2="duży przedsiębiorca",$B$2="jednostka naukowa",$B$2=""),"",IF(C6/B6&lt;=0.8,"limit zachowany","przekroczony limit 80%"))</f>
        <v/>
      </c>
      <c r="G6" s="132" t="str">
        <f>IF(OR($B$2="jednostka naukowa",$B$2="Mikro/Mały",$B$2="Duży przedsiębiorca",$B$2=""),"",IF(C6/B6&lt;=0.75,"limit zachowany","przekroczony limit 75%"))</f>
        <v/>
      </c>
      <c r="H6" s="132" t="str">
        <f>IF(OR($B$2="jednostka naukowa",$B$2="Mikro/Mały",$B$2="Średni przedsiębiorca",$B$2=""),"",IF(C6/B6&lt;=0.65,"limit zachowany","przekroczony limit 65%"))</f>
        <v/>
      </c>
      <c r="I6" s="133" t="str">
        <f>IF(OR($B$2="duży przedsiębiorca",$B$2="Mikro/Mały",$B$2="Średni przedsiębiorca",$B$2=""),"",IF(C6/B6&lt;=1,"limit zachowany","przekroczony limit 100%"))</f>
        <v/>
      </c>
    </row>
    <row r="7" spans="1:13" ht="33" customHeight="1">
      <c r="A7" s="32" t="s">
        <v>232</v>
      </c>
      <c r="B7" s="215"/>
      <c r="C7" s="216"/>
      <c r="D7" s="436" t="s">
        <v>255</v>
      </c>
      <c r="E7" s="435" t="str">
        <f>IF(B8=0,"",IF((B8+B9)&lt;=B7*0.4,"limit zachowany","przekroczony limit"))</f>
        <v/>
      </c>
      <c r="F7" s="121" t="str">
        <f>IF(OR($B$2="jednostka naukowa",$B$2="średni przedsiębiorca",$B$2="duży przedsiębiorca",$B$2=""),"",IF(C7/B7&lt;=0.8,"limit zachowany","przekroczony limit 80%"))</f>
        <v/>
      </c>
      <c r="G7" s="122" t="str">
        <f>IF(OR($B$2="jednostka naukowa",$B$2="Mikro/Mały",$B$2="Duży przedsiębiorca",$B$2=""),"",IF(C7/B7&lt;=0.75,"limit zachowany","przekroczony limit 75%"))</f>
        <v/>
      </c>
      <c r="H7" s="122" t="str">
        <f>IF(OR($B$2="jednostka naukowa",$B$2="Mikro/Mały",$B$2="Średni przedsiębiorca",$B$2=""),"",IF(C7/B7&lt;=0.65,"limit zachowany","przekroczony limit 65%"))</f>
        <v/>
      </c>
      <c r="I7" s="123" t="str">
        <f t="shared" ref="I7:I13" si="0">IF(OR($B$2="duży przedsiębiorca",$B$2="Mikro/Mały",$B$2="Średni przedsiębiorca",$B$2=""),"",IF(C7/B7&lt;=1,"limit zachowany","przekroczony limit 100%"))</f>
        <v/>
      </c>
    </row>
    <row r="8" spans="1:13" ht="33" customHeight="1">
      <c r="A8" s="32" t="s">
        <v>231</v>
      </c>
      <c r="B8" s="215"/>
      <c r="C8" s="216"/>
      <c r="D8" s="437"/>
      <c r="E8" s="415"/>
      <c r="F8" s="121" t="str">
        <f>IF(OR($B$2="jednostka naukowa",$B$2="średni przedsiębiorca",$B$2="duży przedsiębiorca",$B$2=""),"",IF(C8/B8&lt;=0.8,"limit zachowany","przekroczony limit 80%"))</f>
        <v/>
      </c>
      <c r="G8" s="122" t="str">
        <f>IF(OR($B$2="jednostka naukowa",$B$2="Mikro/Mały",$B$2="Duży przedsiębiorca",$B$2=""),"",IF(C8/B8&lt;=0.75,"limit zachowany","przekroczony limit 75%"))</f>
        <v/>
      </c>
      <c r="H8" s="122" t="str">
        <f>IF(OR($B$2="jednostka naukowa",$B$2="Mikro/Mały",$B$2="Średni przedsiębiorca",$B$2=""),"",IF(C8/B8&lt;=0.65,"limit zachowany","przekroczony limit 65%"))</f>
        <v/>
      </c>
      <c r="I8" s="123" t="str">
        <f t="shared" si="0"/>
        <v/>
      </c>
    </row>
    <row r="9" spans="1:13" ht="33" customHeight="1">
      <c r="A9" s="138" t="s">
        <v>254</v>
      </c>
      <c r="B9" s="215"/>
      <c r="C9" s="216"/>
      <c r="D9" s="438"/>
      <c r="E9" s="152" t="str">
        <f>IF(B9=0,"",IF(B9&lt;=B7*0.15,"limit zachowany","przekroczony limit"))</f>
        <v/>
      </c>
      <c r="F9" s="121" t="str">
        <f>IF(OR($B$2="jednostka naukowa",$B$2="średni przedsiębiorca",$B$2="duży przedsiębiorca",$B$2=""),"",IF(C9/B9&lt;=0.8,"limit zachowany","przekroczony limit 80%"))</f>
        <v/>
      </c>
      <c r="G9" s="122" t="str">
        <f>IF(OR($B$2="jednostka naukowa",$B$2="Mikro/Mały",$B$2="Duży przedsiębiorca",$B$2=""),"",IF(C9/B9&lt;=0.75,"limit zachowany","przekroczony limit 75%"))</f>
        <v/>
      </c>
      <c r="H9" s="122" t="str">
        <f>IF(OR($B$2="jednostka naukowa",$B$2="Mikro/Mały",$B$2="Średni przedsiębiorca",$B$2=""),"",IF(C9/B9&lt;=0.65,"limit zachowany","przekroczony limit 65%"))</f>
        <v/>
      </c>
      <c r="I9" s="123" t="str">
        <f t="shared" si="0"/>
        <v/>
      </c>
    </row>
    <row r="10" spans="1:13" ht="46.5" customHeight="1">
      <c r="A10" s="137" t="s">
        <v>172</v>
      </c>
      <c r="B10" s="163">
        <f>B11+B12+B13</f>
        <v>0</v>
      </c>
      <c r="C10" s="217">
        <f>C11+C12+C13</f>
        <v>0</v>
      </c>
      <c r="D10" s="250" t="s">
        <v>281</v>
      </c>
      <c r="E10" s="152" t="str">
        <f>IF(B14=0,"",IF((B6+B10)&lt;=2000000,"limit zachowany","przekroczony limit"))</f>
        <v/>
      </c>
      <c r="F10" s="121" t="str">
        <f>IF(OR($B$2="jednostka naukowa",$B$2="średni przedsiębiorca",$B$2="duży przedsiębiorca",$B$2=""),"",IF(C10/B10&lt;=0.6,"limit zachowany","przekroczony limit 60%"))</f>
        <v/>
      </c>
      <c r="G10" s="122" t="str">
        <f>IF(OR($B$2="jednostka naukowa",$B$2="Mikro/Mały",$B$2="Duży przedsiębiorca",$B$2=""),"",IF(C10/B10&lt;=0.5,"limit zachowany","przekroczony limit 50%"))</f>
        <v/>
      </c>
      <c r="H10" s="122" t="str">
        <f>IF(OR($B$2="jednostka naukowa",$B$2="Mikro/Mały",$B$2="Średni przedsiębiorca",$B$2=""),"",IF(C10/B10&lt;=0.4,"limit zachowany","przekroczony limit 40%"))</f>
        <v/>
      </c>
      <c r="I10" s="123" t="str">
        <f t="shared" si="0"/>
        <v/>
      </c>
    </row>
    <row r="11" spans="1:13" ht="36" customHeight="1">
      <c r="A11" s="32" t="s">
        <v>232</v>
      </c>
      <c r="B11" s="215"/>
      <c r="C11" s="216"/>
      <c r="D11" s="430" t="s">
        <v>255</v>
      </c>
      <c r="E11" s="435" t="str">
        <f>IF(B12=0,"",IF((B12+B13)&lt;=B11*0.4,"limit zachowany","przekroczony limit"))</f>
        <v/>
      </c>
      <c r="F11" s="121" t="str">
        <f>IF(OR($B$2="jednostka naukowa",$B$2="średni przedsiębiorca",$B$2="duży przedsiębiorca",$B$2=""),"",IF(C11/B11&lt;=0.6,"limit zachowany","przekroczony limit 60%"))</f>
        <v/>
      </c>
      <c r="G11" s="122" t="str">
        <f>IF(OR($B$2="jednostka naukowa",$B$2="Mikro/Mały",$B$2="Duży przedsiębiorca",$B$2=""),"",IF(C11/B11&lt;=0.5,"limit zachowany","przekroczony limit 50%"))</f>
        <v/>
      </c>
      <c r="H11" s="122" t="str">
        <f>IF(OR($B$2="jednostka naukowa",$B$2="Mikro/Mały",$B$2="Średni przedsiębiorca",$B$2=""),"",IF(C11/B11&lt;=0.4,"limit zachowany","przekroczony limit 40%"))</f>
        <v/>
      </c>
      <c r="I11" s="123" t="str">
        <f t="shared" si="0"/>
        <v/>
      </c>
    </row>
    <row r="12" spans="1:13" ht="36" customHeight="1">
      <c r="A12" s="32" t="s">
        <v>231</v>
      </c>
      <c r="B12" s="215"/>
      <c r="C12" s="216"/>
      <c r="D12" s="431"/>
      <c r="E12" s="415"/>
      <c r="F12" s="121" t="str">
        <f>IF(OR($B$2="jednostka naukowa",$B$2="średni przedsiębiorca",$B$2="duży przedsiębiorca",$B$2=""),"",IF(C12/B12&lt;=0.6,"limit zachowany","przekroczony limit 60%"))</f>
        <v/>
      </c>
      <c r="G12" s="122" t="str">
        <f>IF(OR($B$2="jednostka naukowa",$B$2="Mikro/Mały",$B$2="Duży przedsiębiorca",$B$2=""),"",IF(C12/B12&lt;=0.5,"limit zachowany","przekroczony limit 50%"))</f>
        <v/>
      </c>
      <c r="H12" s="122" t="str">
        <f>IF(OR($B$2="jednostka naukowa",$B$2="Mikro/Mały",$B$2="Średni przedsiębiorca",$B$2=""),"",IF(C12/B12&lt;=0.4,"limit zachowany","przekroczony limit 40%"))</f>
        <v/>
      </c>
      <c r="I12" s="123" t="str">
        <f t="shared" si="0"/>
        <v/>
      </c>
    </row>
    <row r="13" spans="1:13" ht="36" customHeight="1" thickBot="1">
      <c r="A13" s="138" t="s">
        <v>254</v>
      </c>
      <c r="B13" s="219"/>
      <c r="C13" s="218"/>
      <c r="D13" s="432"/>
      <c r="E13" s="158" t="str">
        <f>IF(B13=0,"",IF(B13&lt;=B11*0.15,"limit zachowany","przekroczony limit"))</f>
        <v/>
      </c>
      <c r="F13" s="134" t="str">
        <f>IF(OR($B$2="jednostka naukowa",$B$2="średni przedsiębiorca",$B$2="duży przedsiębiorca",$B$2=""),"",IF(C13/B13&lt;=0.6,"limit zachowany","przekroczony limit 60%"))</f>
        <v/>
      </c>
      <c r="G13" s="135" t="str">
        <f>IF(OR($B$2="jednostka naukowa",$B$2="Mikro/Mały",$B$2="Duży przedsiębiorca",$B$2=""),"",IF(C13/B13&lt;=0.5,"limit zachowany","przekroczony limit 50%"))</f>
        <v/>
      </c>
      <c r="H13" s="135" t="str">
        <f>IF(OR($B$2="jednostka naukowa",$B$2="Mikro/Mały",$B$2="Średni przedsiębiorca",$B$2=""),"",IF(C13/B13&lt;=0.4,"limit zachowany","przekroczony limit 40%"))</f>
        <v/>
      </c>
      <c r="I13" s="124" t="str">
        <f t="shared" si="0"/>
        <v/>
      </c>
    </row>
    <row r="14" spans="1:13" ht="34.5" customHeight="1" thickBot="1">
      <c r="A14" s="156" t="s">
        <v>167</v>
      </c>
      <c r="B14" s="136">
        <f>SUM(B6,B10)</f>
        <v>0</v>
      </c>
      <c r="C14" s="155">
        <f>SUM(C6,C10)</f>
        <v>0</v>
      </c>
      <c r="D14" s="119"/>
      <c r="E14" s="119"/>
      <c r="F14" s="119"/>
      <c r="G14" s="119"/>
      <c r="H14" s="119"/>
      <c r="I14" s="119"/>
    </row>
    <row r="15" spans="1:13">
      <c r="A15" s="119"/>
      <c r="B15" s="119"/>
      <c r="C15" s="119" t="s">
        <v>147</v>
      </c>
      <c r="D15" s="119"/>
      <c r="E15" s="119"/>
      <c r="F15" s="119"/>
      <c r="G15" s="119"/>
      <c r="H15" s="119"/>
      <c r="I15" s="119"/>
    </row>
    <row r="32" spans="1:1" hidden="1">
      <c r="A32" t="s">
        <v>173</v>
      </c>
    </row>
    <row r="33" spans="1:8" hidden="1">
      <c r="A33" t="s">
        <v>180</v>
      </c>
    </row>
    <row r="34" spans="1:8" hidden="1">
      <c r="A34" t="s">
        <v>181</v>
      </c>
    </row>
    <row r="35" spans="1:8" hidden="1">
      <c r="A35" s="29" t="s">
        <v>212</v>
      </c>
    </row>
    <row r="42" spans="1:8">
      <c r="H42" s="3" t="s">
        <v>166</v>
      </c>
    </row>
  </sheetData>
  <mergeCells count="11">
    <mergeCell ref="A1:C1"/>
    <mergeCell ref="A2:A4"/>
    <mergeCell ref="B2:C4"/>
    <mergeCell ref="D11:D13"/>
    <mergeCell ref="J2:M2"/>
    <mergeCell ref="D4:E4"/>
    <mergeCell ref="E7:E8"/>
    <mergeCell ref="D7:D9"/>
    <mergeCell ref="E11:E12"/>
    <mergeCell ref="F4:I4"/>
    <mergeCell ref="D1:I3"/>
  </mergeCells>
  <conditionalFormatting sqref="D6">
    <cfRule type="cellIs" dxfId="59" priority="20" operator="equal">
      <formula>1</formula>
    </cfRule>
  </conditionalFormatting>
  <conditionalFormatting sqref="D6 D14">
    <cfRule type="cellIs" dxfId="58" priority="19" operator="equal">
      <formula>1</formula>
    </cfRule>
  </conditionalFormatting>
  <conditionalFormatting sqref="E6:E7">
    <cfRule type="containsText" dxfId="57" priority="17" operator="containsText" text="limit zachowany">
      <formula>NOT(ISERROR(SEARCH("limit zachowany",E6)))</formula>
    </cfRule>
    <cfRule type="containsText" dxfId="56" priority="18" operator="containsText" text="przekroczony limit">
      <formula>NOT(ISERROR(SEARCH("przekroczony limit",E6)))</formula>
    </cfRule>
  </conditionalFormatting>
  <conditionalFormatting sqref="F6:I13">
    <cfRule type="containsText" dxfId="55" priority="15" operator="containsText" text="zachowany">
      <formula>NOT(ISERROR(SEARCH("zachowany",F6)))</formula>
    </cfRule>
    <cfRule type="containsText" dxfId="54" priority="16" operator="containsText" text="przekroczony">
      <formula>NOT(ISERROR(SEARCH("przekroczony",F6)))</formula>
    </cfRule>
  </conditionalFormatting>
  <conditionalFormatting sqref="E10">
    <cfRule type="containsText" dxfId="53" priority="13" operator="containsText" text="limit zachowany">
      <formula>NOT(ISERROR(SEARCH("limit zachowany",E10)))</formula>
    </cfRule>
    <cfRule type="containsText" dxfId="52" priority="14" operator="containsText" text="przekroczony limit">
      <formula>NOT(ISERROR(SEARCH("przekroczony limit",E10)))</formula>
    </cfRule>
  </conditionalFormatting>
  <conditionalFormatting sqref="D10">
    <cfRule type="cellIs" dxfId="51" priority="12" operator="equal">
      <formula>1</formula>
    </cfRule>
  </conditionalFormatting>
  <conditionalFormatting sqref="D10">
    <cfRule type="cellIs" dxfId="50" priority="11" operator="equal">
      <formula>1</formula>
    </cfRule>
  </conditionalFormatting>
  <conditionalFormatting sqref="D11">
    <cfRule type="cellIs" dxfId="49" priority="9" operator="equal">
      <formula>1</formula>
    </cfRule>
  </conditionalFormatting>
  <conditionalFormatting sqref="D11">
    <cfRule type="cellIs" dxfId="48" priority="10" operator="equal">
      <formula>1</formula>
    </cfRule>
  </conditionalFormatting>
  <conditionalFormatting sqref="E11">
    <cfRule type="containsText" dxfId="47" priority="7" operator="containsText" text="limit zachowany">
      <formula>NOT(ISERROR(SEARCH("limit zachowany",E11)))</formula>
    </cfRule>
    <cfRule type="containsText" dxfId="46" priority="8" operator="containsText" text="przekroczony limit">
      <formula>NOT(ISERROR(SEARCH("przekroczony limit",E11)))</formula>
    </cfRule>
  </conditionalFormatting>
  <conditionalFormatting sqref="D7">
    <cfRule type="cellIs" dxfId="45" priority="6" operator="equal">
      <formula>1</formula>
    </cfRule>
  </conditionalFormatting>
  <conditionalFormatting sqref="D7">
    <cfRule type="cellIs" dxfId="44" priority="5" operator="equal">
      <formula>1</formula>
    </cfRule>
  </conditionalFormatting>
  <conditionalFormatting sqref="E9">
    <cfRule type="containsText" dxfId="43" priority="3" operator="containsText" text="limit zachowany">
      <formula>NOT(ISERROR(SEARCH("limit zachowany",E9)))</formula>
    </cfRule>
    <cfRule type="containsText" dxfId="42" priority="4" operator="containsText" text="przekroczony limit">
      <formula>NOT(ISERROR(SEARCH("przekroczony limit",E9)))</formula>
    </cfRule>
  </conditionalFormatting>
  <conditionalFormatting sqref="E13">
    <cfRule type="containsText" dxfId="41" priority="1" operator="containsText" text="limit zachowany">
      <formula>NOT(ISERROR(SEARCH("limit zachowany",E13)))</formula>
    </cfRule>
    <cfRule type="containsText" dxfId="40" priority="2" operator="containsText" text="przekroczony limit">
      <formula>NOT(ISERROR(SEARCH("przekroczony limit",E13)))</formula>
    </cfRule>
  </conditionalFormatting>
  <dataValidations count="2">
    <dataValidation type="list" allowBlank="1" showInputMessage="1" showErrorMessage="1" promptTitle="Wskaż status" prompt="WYBIERZ_x000a_" sqref="B2:C4" xr:uid="{130F5842-FB82-4AA3-A031-785665943FD5}">
      <formula1>$A$32:$A$35</formula1>
    </dataValidation>
    <dataValidation allowBlank="1" showInputMessage="1" showErrorMessage="1" prompt="Nie stosuj formuł_x000a_" sqref="B7:C9 B11:C13" xr:uid="{E27C2A85-F82F-4904-B151-5A07A7A97274}"/>
  </dataValidations>
  <hyperlinks>
    <hyperlink ref="J2:M2" location="'Wskazówki i założenia analiz'!A1" display="Powrót do Wskazówek i założeń" xr:uid="{D9DC55B0-6582-4BE1-936E-0FA1848D2A70}"/>
  </hyperlinks>
  <pageMargins left="0.7" right="0.7" top="0.75" bottom="0.75" header="0.3" footer="0.3"/>
  <pageSetup paperSize="9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7FBD7B-E523-48F8-9023-7E0D9C4A568E}">
  <dimension ref="A1:M42"/>
  <sheetViews>
    <sheetView showGridLines="0" zoomScale="90" zoomScaleNormal="90" workbookViewId="0">
      <selection activeCell="D11" sqref="D11:D13"/>
    </sheetView>
  </sheetViews>
  <sheetFormatPr defaultRowHeight="15"/>
  <cols>
    <col min="1" max="1" width="45.140625" style="3" bestFit="1" customWidth="1"/>
    <col min="2" max="2" width="27.140625" style="3" customWidth="1"/>
    <col min="3" max="3" width="20.85546875" style="3" customWidth="1"/>
    <col min="4" max="4" width="46.5703125" style="3" customWidth="1"/>
    <col min="5" max="5" width="17.5703125" style="3" bestFit="1" customWidth="1"/>
    <col min="6" max="6" width="23.5703125" style="3" customWidth="1"/>
    <col min="7" max="7" width="21.7109375" style="3" bestFit="1" customWidth="1"/>
    <col min="8" max="8" width="18" style="3" customWidth="1"/>
    <col min="9" max="9" width="22.28515625" style="3" customWidth="1"/>
    <col min="10" max="16384" width="9.140625" style="3"/>
  </cols>
  <sheetData>
    <row r="1" spans="1:13" ht="28.5" customHeight="1" thickBot="1">
      <c r="A1" s="416" t="s">
        <v>259</v>
      </c>
      <c r="B1" s="418"/>
      <c r="C1" s="445"/>
      <c r="D1" s="423" t="s">
        <v>179</v>
      </c>
      <c r="E1" s="424"/>
      <c r="F1" s="425"/>
      <c r="G1" s="425"/>
      <c r="H1" s="425"/>
      <c r="I1" s="446"/>
    </row>
    <row r="2" spans="1:13">
      <c r="A2" s="411" t="s">
        <v>260</v>
      </c>
      <c r="B2" s="405"/>
      <c r="C2" s="406"/>
      <c r="D2" s="426"/>
      <c r="E2" s="427"/>
      <c r="F2" s="427"/>
      <c r="G2" s="427"/>
      <c r="H2" s="427"/>
      <c r="I2" s="447"/>
      <c r="J2" s="338" t="s">
        <v>151</v>
      </c>
      <c r="K2" s="338"/>
      <c r="L2" s="338"/>
      <c r="M2" s="338"/>
    </row>
    <row r="3" spans="1:13" ht="15.75" customHeight="1" thickBot="1">
      <c r="A3" s="412"/>
      <c r="B3" s="407"/>
      <c r="C3" s="408"/>
      <c r="D3" s="428"/>
      <c r="E3" s="429"/>
      <c r="F3" s="429"/>
      <c r="G3" s="429"/>
      <c r="H3" s="429"/>
      <c r="I3" s="448"/>
    </row>
    <row r="4" spans="1:13" ht="25.5" customHeight="1" thickBot="1">
      <c r="A4" s="413"/>
      <c r="B4" s="407"/>
      <c r="C4" s="408"/>
      <c r="D4" s="433" t="s">
        <v>178</v>
      </c>
      <c r="E4" s="434"/>
      <c r="F4" s="416" t="s">
        <v>177</v>
      </c>
      <c r="G4" s="418"/>
      <c r="H4" s="418"/>
      <c r="I4" s="439"/>
    </row>
    <row r="5" spans="1:13" ht="72" customHeight="1" thickBot="1">
      <c r="A5" s="30" t="s">
        <v>215</v>
      </c>
      <c r="B5" s="30" t="s">
        <v>176</v>
      </c>
      <c r="C5" s="30" t="s">
        <v>175</v>
      </c>
      <c r="D5" s="154" t="s">
        <v>174</v>
      </c>
      <c r="E5" s="30" t="s">
        <v>211</v>
      </c>
      <c r="F5" s="30" t="s">
        <v>182</v>
      </c>
      <c r="G5" s="30" t="s">
        <v>183</v>
      </c>
      <c r="H5" s="31" t="s">
        <v>184</v>
      </c>
      <c r="I5" s="30" t="s">
        <v>213</v>
      </c>
    </row>
    <row r="6" spans="1:13" ht="53.25" customHeight="1">
      <c r="A6" s="157" t="s">
        <v>230</v>
      </c>
      <c r="B6" s="162">
        <f>B7+B8+B9</f>
        <v>0</v>
      </c>
      <c r="C6" s="220">
        <f>C7+C8+C9</f>
        <v>0</v>
      </c>
      <c r="D6" s="249" t="s">
        <v>281</v>
      </c>
      <c r="E6" s="130" t="str">
        <f>IF(B14=0,"",IF((B6+B10)&lt;=2000000,"limit zachowany","przekroczony limit"))</f>
        <v/>
      </c>
      <c r="F6" s="131" t="str">
        <f>IF(OR($B$2="średni przedsiębiorca",$B$2="duży przedsiębiorca",$B$2="jednostka naukowa",$B$2=""),"",IF(C6/B6&lt;=0.8,"limit zachowany","przekroczony limit 80%"))</f>
        <v/>
      </c>
      <c r="G6" s="132" t="str">
        <f>IF(OR($B$2="jednostka naukowa",$B$2="Mikro/Mały",$B$2="Duży przedsiębiorca",$B$2=""),"",IF(C6/B6&lt;=0.75,"limit zachowany","przekroczony limit 75%"))</f>
        <v/>
      </c>
      <c r="H6" s="132" t="str">
        <f>IF(OR($B$2="jednostka naukowa",$B$2="Mikro/Mały",$B$2="Średni przedsiębiorca",$B$2=""),"",IF(C6/B6&lt;=0.65,"limit zachowany","przekroczony limit 65%"))</f>
        <v/>
      </c>
      <c r="I6" s="133" t="str">
        <f>IF(OR($B$2="duży przedsiębiorca",$B$2="Mikro/Mały",$B$2="Średni przedsiębiorca",$B$2=""),"",IF(C6/B6&lt;=1,"limit zachowany","przekroczony limit 100%"))</f>
        <v/>
      </c>
    </row>
    <row r="7" spans="1:13" ht="33" customHeight="1">
      <c r="A7" s="32" t="s">
        <v>232</v>
      </c>
      <c r="B7" s="215"/>
      <c r="C7" s="216"/>
      <c r="D7" s="436" t="s">
        <v>255</v>
      </c>
      <c r="E7" s="435" t="str">
        <f>IF(B8=0,"",IF((B8+B9)&lt;=B7*0.4,"limit zachowany","przekroczony limit"))</f>
        <v/>
      </c>
      <c r="F7" s="121" t="str">
        <f>IF(OR($B$2="jednostka naukowa",$B$2="średni przedsiębiorca",$B$2="duży przedsiębiorca",$B$2=""),"",IF(C7/B7&lt;=0.8,"limit zachowany","przekroczony limit 80%"))</f>
        <v/>
      </c>
      <c r="G7" s="122" t="str">
        <f>IF(OR($B$2="jednostka naukowa",$B$2="Mikro/Mały",$B$2="Duży przedsiębiorca",$B$2=""),"",IF(C7/B7&lt;=0.75,"limit zachowany","przekroczony limit 75%"))</f>
        <v/>
      </c>
      <c r="H7" s="122" t="str">
        <f>IF(OR($B$2="jednostka naukowa",$B$2="Mikro/Mały",$B$2="Średni przedsiębiorca",$B$2=""),"",IF(C7/B7&lt;=0.65,"limit zachowany","przekroczony limit 65%"))</f>
        <v/>
      </c>
      <c r="I7" s="123" t="str">
        <f t="shared" ref="I7:I13" si="0">IF(OR($B$2="duży przedsiębiorca",$B$2="Mikro/Mały",$B$2="Średni przedsiębiorca",$B$2=""),"",IF(C7/B7&lt;=1,"limit zachowany","przekroczony limit 100%"))</f>
        <v/>
      </c>
    </row>
    <row r="8" spans="1:13" ht="33" customHeight="1">
      <c r="A8" s="32" t="s">
        <v>231</v>
      </c>
      <c r="B8" s="215"/>
      <c r="C8" s="216"/>
      <c r="D8" s="437"/>
      <c r="E8" s="415"/>
      <c r="F8" s="121" t="str">
        <f>IF(OR($B$2="jednostka naukowa",$B$2="średni przedsiębiorca",$B$2="duży przedsiębiorca",$B$2=""),"",IF(C8/B8&lt;=0.8,"limit zachowany","przekroczony limit 80%"))</f>
        <v/>
      </c>
      <c r="G8" s="122" t="str">
        <f>IF(OR($B$2="jednostka naukowa",$B$2="Mikro/Mały",$B$2="Duży przedsiębiorca",$B$2=""),"",IF(C8/B8&lt;=0.75,"limit zachowany","przekroczony limit 75%"))</f>
        <v/>
      </c>
      <c r="H8" s="122" t="str">
        <f>IF(OR($B$2="jednostka naukowa",$B$2="Mikro/Mały",$B$2="Średni przedsiębiorca",$B$2=""),"",IF(C8/B8&lt;=0.65,"limit zachowany","przekroczony limit 65%"))</f>
        <v/>
      </c>
      <c r="I8" s="123" t="str">
        <f t="shared" si="0"/>
        <v/>
      </c>
    </row>
    <row r="9" spans="1:13" ht="33" customHeight="1">
      <c r="A9" s="138" t="s">
        <v>254</v>
      </c>
      <c r="B9" s="215"/>
      <c r="C9" s="216"/>
      <c r="D9" s="438"/>
      <c r="E9" s="152" t="str">
        <f>IF(B9=0,"",IF(B9&lt;=B7*0.15,"limit zachowany","przekroczony limit"))</f>
        <v/>
      </c>
      <c r="F9" s="121" t="str">
        <f>IF(OR($B$2="jednostka naukowa",$B$2="średni przedsiębiorca",$B$2="duży przedsiębiorca",$B$2=""),"",IF(C9/B9&lt;=0.8,"limit zachowany","przekroczony limit 80%"))</f>
        <v/>
      </c>
      <c r="G9" s="122" t="str">
        <f>IF(OR($B$2="jednostka naukowa",$B$2="Mikro/Mały",$B$2="Duży przedsiębiorca",$B$2=""),"",IF(C9/B9&lt;=0.75,"limit zachowany","przekroczony limit 75%"))</f>
        <v/>
      </c>
      <c r="H9" s="122" t="str">
        <f>IF(OR($B$2="jednostka naukowa",$B$2="Mikro/Mały",$B$2="Średni przedsiębiorca",$B$2=""),"",IF(C9/B9&lt;=0.65,"limit zachowany","przekroczony limit 65%"))</f>
        <v/>
      </c>
      <c r="I9" s="123" t="str">
        <f t="shared" si="0"/>
        <v/>
      </c>
    </row>
    <row r="10" spans="1:13" ht="46.5" customHeight="1">
      <c r="A10" s="137" t="s">
        <v>172</v>
      </c>
      <c r="B10" s="163">
        <f>B11+B12+B13</f>
        <v>0</v>
      </c>
      <c r="C10" s="217">
        <f>C11+C12+C13</f>
        <v>0</v>
      </c>
      <c r="D10" s="250" t="s">
        <v>281</v>
      </c>
      <c r="E10" s="152" t="str">
        <f>IF(B14=0,"",IF((B6+B10)&lt;=2000000,"limit zachowany","przekroczony limit"))</f>
        <v/>
      </c>
      <c r="F10" s="121" t="str">
        <f>IF(OR($B$2="jednostka naukowa",$B$2="średni przedsiębiorca",$B$2="duży przedsiębiorca",$B$2=""),"",IF(C10/B10&lt;=0.6,"limit zachowany","przekroczony limit 60%"))</f>
        <v/>
      </c>
      <c r="G10" s="122" t="str">
        <f>IF(OR($B$2="jednostka naukowa",$B$2="Mikro/Mały",$B$2="Duży przedsiębiorca",$B$2=""),"",IF(C10/B10&lt;=0.5,"limit zachowany","przekroczony limit 50%"))</f>
        <v/>
      </c>
      <c r="H10" s="122" t="str">
        <f>IF(OR($B$2="jednostka naukowa",$B$2="Mikro/Mały",$B$2="Średni przedsiębiorca",$B$2=""),"",IF(C10/B10&lt;=0.4,"limit zachowany","przekroczony limit 40%"))</f>
        <v/>
      </c>
      <c r="I10" s="123" t="str">
        <f t="shared" si="0"/>
        <v/>
      </c>
    </row>
    <row r="11" spans="1:13" ht="36" customHeight="1">
      <c r="A11" s="32" t="s">
        <v>232</v>
      </c>
      <c r="B11" s="215"/>
      <c r="C11" s="216"/>
      <c r="D11" s="430" t="s">
        <v>255</v>
      </c>
      <c r="E11" s="435" t="str">
        <f>IF(B12=0,"",IF((B12+B13)&lt;=B11*0.4,"limit zachowany","przekroczony limit"))</f>
        <v/>
      </c>
      <c r="F11" s="121" t="str">
        <f>IF(OR($B$2="jednostka naukowa",$B$2="średni przedsiębiorca",$B$2="duży przedsiębiorca",$B$2=""),"",IF(C11/B11&lt;=0.6,"limit zachowany","przekroczony limit 60%"))</f>
        <v/>
      </c>
      <c r="G11" s="122" t="str">
        <f>IF(OR($B$2="jednostka naukowa",$B$2="Mikro/Mały",$B$2="Duży przedsiębiorca",$B$2=""),"",IF(C11/B11&lt;=0.5,"limit zachowany","przekroczony limit 50%"))</f>
        <v/>
      </c>
      <c r="H11" s="122" t="str">
        <f>IF(OR($B$2="jednostka naukowa",$B$2="Mikro/Mały",$B$2="Średni przedsiębiorca",$B$2=""),"",IF(C11/B11&lt;=0.4,"limit zachowany","przekroczony limit 40%"))</f>
        <v/>
      </c>
      <c r="I11" s="123" t="str">
        <f t="shared" si="0"/>
        <v/>
      </c>
    </row>
    <row r="12" spans="1:13" ht="36" customHeight="1">
      <c r="A12" s="32" t="s">
        <v>231</v>
      </c>
      <c r="B12" s="215"/>
      <c r="C12" s="216"/>
      <c r="D12" s="431"/>
      <c r="E12" s="415"/>
      <c r="F12" s="121" t="str">
        <f>IF(OR($B$2="jednostka naukowa",$B$2="średni przedsiębiorca",$B$2="duży przedsiębiorca",$B$2=""),"",IF(C12/B12&lt;=0.6,"limit zachowany","przekroczony limit 60%"))</f>
        <v/>
      </c>
      <c r="G12" s="122" t="str">
        <f>IF(OR($B$2="jednostka naukowa",$B$2="Mikro/Mały",$B$2="Duży przedsiębiorca",$B$2=""),"",IF(C12/B12&lt;=0.5,"limit zachowany","przekroczony limit 50%"))</f>
        <v/>
      </c>
      <c r="H12" s="122" t="str">
        <f>IF(OR($B$2="jednostka naukowa",$B$2="Mikro/Mały",$B$2="Średni przedsiębiorca",$B$2=""),"",IF(C12/B12&lt;=0.4,"limit zachowany","przekroczony limit 40%"))</f>
        <v/>
      </c>
      <c r="I12" s="123" t="str">
        <f t="shared" si="0"/>
        <v/>
      </c>
    </row>
    <row r="13" spans="1:13" ht="36" customHeight="1" thickBot="1">
      <c r="A13" s="138" t="s">
        <v>254</v>
      </c>
      <c r="B13" s="219"/>
      <c r="C13" s="218"/>
      <c r="D13" s="432"/>
      <c r="E13" s="158" t="str">
        <f>IF(B13=0,"",IF(B13&lt;=B11*0.15,"limit zachowany","przekroczony limit"))</f>
        <v/>
      </c>
      <c r="F13" s="134" t="str">
        <f>IF(OR($B$2="jednostka naukowa",$B$2="średni przedsiębiorca",$B$2="duży przedsiębiorca",$B$2=""),"",IF(C13/B13&lt;=0.6,"limit zachowany","przekroczony limit 60%"))</f>
        <v/>
      </c>
      <c r="G13" s="135" t="str">
        <f>IF(OR($B$2="jednostka naukowa",$B$2="Mikro/Mały",$B$2="Duży przedsiębiorca",$B$2=""),"",IF(C13/B13&lt;=0.5,"limit zachowany","przekroczony limit 50%"))</f>
        <v/>
      </c>
      <c r="H13" s="135" t="str">
        <f>IF(OR($B$2="jednostka naukowa",$B$2="Mikro/Mały",$B$2="Średni przedsiębiorca",$B$2=""),"",IF(C13/B13&lt;=0.4,"limit zachowany","przekroczony limit 40%"))</f>
        <v/>
      </c>
      <c r="I13" s="124" t="str">
        <f t="shared" si="0"/>
        <v/>
      </c>
    </row>
    <row r="14" spans="1:13" ht="34.5" customHeight="1" thickBot="1">
      <c r="A14" s="156" t="s">
        <v>167</v>
      </c>
      <c r="B14" s="136">
        <f>SUM(B6,B10)</f>
        <v>0</v>
      </c>
      <c r="C14" s="155">
        <f>SUM(C6,C10)</f>
        <v>0</v>
      </c>
      <c r="D14" s="119"/>
      <c r="E14" s="119"/>
      <c r="F14" s="119"/>
      <c r="G14" s="119"/>
      <c r="H14" s="119"/>
      <c r="I14" s="119"/>
    </row>
    <row r="15" spans="1:13">
      <c r="A15" s="119"/>
      <c r="B15" s="119"/>
      <c r="C15" s="119" t="s">
        <v>147</v>
      </c>
      <c r="D15" s="119"/>
      <c r="E15" s="119"/>
      <c r="F15" s="119"/>
      <c r="G15" s="119"/>
      <c r="H15" s="119"/>
      <c r="I15" s="119"/>
    </row>
    <row r="32" spans="1:1" hidden="1">
      <c r="A32" t="s">
        <v>173</v>
      </c>
    </row>
    <row r="33" spans="1:8" hidden="1">
      <c r="A33" t="s">
        <v>180</v>
      </c>
    </row>
    <row r="34" spans="1:8" hidden="1">
      <c r="A34" t="s">
        <v>181</v>
      </c>
    </row>
    <row r="35" spans="1:8" hidden="1">
      <c r="A35" s="29" t="s">
        <v>212</v>
      </c>
    </row>
    <row r="42" spans="1:8">
      <c r="H42" s="3" t="s">
        <v>166</v>
      </c>
    </row>
  </sheetData>
  <mergeCells count="11">
    <mergeCell ref="A1:C1"/>
    <mergeCell ref="D1:I3"/>
    <mergeCell ref="D11:D13"/>
    <mergeCell ref="E11:E12"/>
    <mergeCell ref="A2:A4"/>
    <mergeCell ref="B2:C4"/>
    <mergeCell ref="J2:M2"/>
    <mergeCell ref="D4:E4"/>
    <mergeCell ref="F4:I4"/>
    <mergeCell ref="D7:D9"/>
    <mergeCell ref="E7:E8"/>
  </mergeCells>
  <conditionalFormatting sqref="D6">
    <cfRule type="cellIs" dxfId="39" priority="20" operator="equal">
      <formula>1</formula>
    </cfRule>
  </conditionalFormatting>
  <conditionalFormatting sqref="D6 D14">
    <cfRule type="cellIs" dxfId="38" priority="19" operator="equal">
      <formula>1</formula>
    </cfRule>
  </conditionalFormatting>
  <conditionalFormatting sqref="E6:E7">
    <cfRule type="containsText" dxfId="37" priority="17" operator="containsText" text="limit zachowany">
      <formula>NOT(ISERROR(SEARCH("limit zachowany",E6)))</formula>
    </cfRule>
    <cfRule type="containsText" dxfId="36" priority="18" operator="containsText" text="przekroczony limit">
      <formula>NOT(ISERROR(SEARCH("przekroczony limit",E6)))</formula>
    </cfRule>
  </conditionalFormatting>
  <conditionalFormatting sqref="F6:I13">
    <cfRule type="containsText" dxfId="35" priority="15" operator="containsText" text="zachowany">
      <formula>NOT(ISERROR(SEARCH("zachowany",F6)))</formula>
    </cfRule>
    <cfRule type="containsText" dxfId="34" priority="16" operator="containsText" text="przekroczony">
      <formula>NOT(ISERROR(SEARCH("przekroczony",F6)))</formula>
    </cfRule>
  </conditionalFormatting>
  <conditionalFormatting sqref="E10">
    <cfRule type="containsText" dxfId="33" priority="13" operator="containsText" text="limit zachowany">
      <formula>NOT(ISERROR(SEARCH("limit zachowany",E10)))</formula>
    </cfRule>
    <cfRule type="containsText" dxfId="32" priority="14" operator="containsText" text="przekroczony limit">
      <formula>NOT(ISERROR(SEARCH("przekroczony limit",E10)))</formula>
    </cfRule>
  </conditionalFormatting>
  <conditionalFormatting sqref="D10">
    <cfRule type="cellIs" dxfId="31" priority="12" operator="equal">
      <formula>1</formula>
    </cfRule>
  </conditionalFormatting>
  <conditionalFormatting sqref="D10">
    <cfRule type="cellIs" dxfId="30" priority="11" operator="equal">
      <formula>1</formula>
    </cfRule>
  </conditionalFormatting>
  <conditionalFormatting sqref="D11">
    <cfRule type="cellIs" dxfId="29" priority="9" operator="equal">
      <formula>1</formula>
    </cfRule>
  </conditionalFormatting>
  <conditionalFormatting sqref="D11">
    <cfRule type="cellIs" dxfId="28" priority="10" operator="equal">
      <formula>1</formula>
    </cfRule>
  </conditionalFormatting>
  <conditionalFormatting sqref="E11">
    <cfRule type="containsText" dxfId="27" priority="7" operator="containsText" text="limit zachowany">
      <formula>NOT(ISERROR(SEARCH("limit zachowany",E11)))</formula>
    </cfRule>
    <cfRule type="containsText" dxfId="26" priority="8" operator="containsText" text="przekroczony limit">
      <formula>NOT(ISERROR(SEARCH("przekroczony limit",E11)))</formula>
    </cfRule>
  </conditionalFormatting>
  <conditionalFormatting sqref="D7">
    <cfRule type="cellIs" dxfId="25" priority="6" operator="equal">
      <formula>1</formula>
    </cfRule>
  </conditionalFormatting>
  <conditionalFormatting sqref="D7">
    <cfRule type="cellIs" dxfId="24" priority="5" operator="equal">
      <formula>1</formula>
    </cfRule>
  </conditionalFormatting>
  <conditionalFormatting sqref="E9">
    <cfRule type="containsText" dxfId="23" priority="3" operator="containsText" text="limit zachowany">
      <formula>NOT(ISERROR(SEARCH("limit zachowany",E9)))</formula>
    </cfRule>
    <cfRule type="containsText" dxfId="22" priority="4" operator="containsText" text="przekroczony limit">
      <formula>NOT(ISERROR(SEARCH("przekroczony limit",E9)))</formula>
    </cfRule>
  </conditionalFormatting>
  <conditionalFormatting sqref="E13">
    <cfRule type="containsText" dxfId="21" priority="1" operator="containsText" text="limit zachowany">
      <formula>NOT(ISERROR(SEARCH("limit zachowany",E13)))</formula>
    </cfRule>
    <cfRule type="containsText" dxfId="20" priority="2" operator="containsText" text="przekroczony limit">
      <formula>NOT(ISERROR(SEARCH("przekroczony limit",E13)))</formula>
    </cfRule>
  </conditionalFormatting>
  <dataValidations count="2">
    <dataValidation type="list" allowBlank="1" showInputMessage="1" showErrorMessage="1" promptTitle="Wskaż status" prompt="WYBIERZ_x000a_" sqref="B2:C4" xr:uid="{05C35DE3-DC1A-4473-AEFB-DCE1CABB3944}">
      <formula1>$A$32:$A$35</formula1>
    </dataValidation>
    <dataValidation allowBlank="1" showInputMessage="1" showErrorMessage="1" prompt="Nie stosuj formuł" sqref="B7:C9 B11:C13" xr:uid="{36680A71-59F7-4628-AD11-0CADBA09954B}"/>
  </dataValidations>
  <hyperlinks>
    <hyperlink ref="J2:M2" location="'Wskazówki i założenia analiz'!A1" display="Powrót do Wskazówek i założeń" xr:uid="{447B22F1-2708-4944-86FB-AE2B293C69E5}"/>
  </hyperlinks>
  <pageMargins left="0.7" right="0.7" top="0.75" bottom="0.75" header="0.3" footer="0.3"/>
  <pageSetup paperSize="9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E8DC25-B3FE-4C8F-AC8F-CFC95184D0E8}">
  <dimension ref="A1:M42"/>
  <sheetViews>
    <sheetView zoomScale="90" zoomScaleNormal="90" workbookViewId="0">
      <selection activeCell="E10" sqref="E10"/>
    </sheetView>
  </sheetViews>
  <sheetFormatPr defaultRowHeight="15"/>
  <cols>
    <col min="1" max="1" width="45.140625" style="3" bestFit="1" customWidth="1"/>
    <col min="2" max="2" width="27.140625" style="3" customWidth="1"/>
    <col min="3" max="3" width="20.85546875" style="3" customWidth="1"/>
    <col min="4" max="4" width="46.5703125" style="3" customWidth="1"/>
    <col min="5" max="5" width="17.5703125" style="3" bestFit="1" customWidth="1"/>
    <col min="6" max="6" width="23.5703125" style="3" customWidth="1"/>
    <col min="7" max="7" width="21.7109375" style="3" bestFit="1" customWidth="1"/>
    <col min="8" max="8" width="18" style="3" customWidth="1"/>
    <col min="9" max="9" width="22.28515625" style="3" customWidth="1"/>
    <col min="10" max="16384" width="9.140625" style="3"/>
  </cols>
  <sheetData>
    <row r="1" spans="1:13" ht="29.25" customHeight="1" thickBot="1">
      <c r="A1" s="416" t="s">
        <v>259</v>
      </c>
      <c r="B1" s="418"/>
      <c r="C1" s="445"/>
      <c r="D1" s="423" t="s">
        <v>179</v>
      </c>
      <c r="E1" s="424"/>
      <c r="F1" s="425"/>
      <c r="G1" s="425"/>
      <c r="H1" s="425"/>
      <c r="I1" s="446"/>
    </row>
    <row r="2" spans="1:13">
      <c r="A2" s="411" t="s">
        <v>261</v>
      </c>
      <c r="B2" s="405"/>
      <c r="C2" s="406"/>
      <c r="D2" s="426"/>
      <c r="E2" s="427"/>
      <c r="F2" s="427"/>
      <c r="G2" s="427"/>
      <c r="H2" s="427"/>
      <c r="I2" s="447"/>
      <c r="J2" s="338" t="s">
        <v>151</v>
      </c>
      <c r="K2" s="338"/>
      <c r="L2" s="338"/>
      <c r="M2" s="338"/>
    </row>
    <row r="3" spans="1:13" ht="15.75" customHeight="1" thickBot="1">
      <c r="A3" s="412"/>
      <c r="B3" s="407"/>
      <c r="C3" s="408"/>
      <c r="D3" s="428"/>
      <c r="E3" s="429"/>
      <c r="F3" s="429"/>
      <c r="G3" s="429"/>
      <c r="H3" s="429"/>
      <c r="I3" s="448"/>
    </row>
    <row r="4" spans="1:13" ht="25.5" customHeight="1" thickBot="1">
      <c r="A4" s="413"/>
      <c r="B4" s="407"/>
      <c r="C4" s="408"/>
      <c r="D4" s="433" t="s">
        <v>178</v>
      </c>
      <c r="E4" s="434"/>
      <c r="F4" s="416" t="s">
        <v>177</v>
      </c>
      <c r="G4" s="418"/>
      <c r="H4" s="418"/>
      <c r="I4" s="439"/>
    </row>
    <row r="5" spans="1:13" ht="72" customHeight="1" thickBot="1">
      <c r="A5" s="30" t="s">
        <v>215</v>
      </c>
      <c r="B5" s="30" t="s">
        <v>176</v>
      </c>
      <c r="C5" s="30" t="s">
        <v>175</v>
      </c>
      <c r="D5" s="154" t="s">
        <v>174</v>
      </c>
      <c r="E5" s="30" t="s">
        <v>211</v>
      </c>
      <c r="F5" s="30" t="s">
        <v>182</v>
      </c>
      <c r="G5" s="30" t="s">
        <v>183</v>
      </c>
      <c r="H5" s="31" t="s">
        <v>184</v>
      </c>
      <c r="I5" s="30" t="s">
        <v>213</v>
      </c>
    </row>
    <row r="6" spans="1:13" ht="53.25" customHeight="1">
      <c r="A6" s="157" t="s">
        <v>230</v>
      </c>
      <c r="B6" s="129">
        <f>B7+B8+B9</f>
        <v>0</v>
      </c>
      <c r="C6" s="129">
        <f>C7+C8+C9</f>
        <v>0</v>
      </c>
      <c r="D6" s="221" t="s">
        <v>271</v>
      </c>
      <c r="E6" s="130" t="str">
        <f>IF(B14=0,"",IF((B6+B10)&lt;=2000000,"limit zachowany","przekroczony limit"))</f>
        <v/>
      </c>
      <c r="F6" s="131" t="str">
        <f>IF(OR($B$2="średni przedsiębiorca",$B$2="duży przedsiębiorca",$B$2="jednostka naukowa",$B$2=""),"",IF(C6/B6&lt;=0.8,"limit zachowany","przekroczony limit 80%"))</f>
        <v/>
      </c>
      <c r="G6" s="132" t="str">
        <f>IF(OR($B$2="jednostka naukowa",$B$2="Mikro/Mały",$B$2="Duży przedsiębiorca",$B$2=""),"",IF(C6/B6&lt;=0.75,"limit zachowany","przekroczony limit 75%"))</f>
        <v/>
      </c>
      <c r="H6" s="132" t="str">
        <f>IF(OR($B$2="jednostka naukowa",$B$2="Mikro/Mały",$B$2="Średni przedsiębiorca",$B$2=""),"",IF(C6/B6&lt;=0.65,"limit zachowany","przekroczony limit 65%"))</f>
        <v/>
      </c>
      <c r="I6" s="133" t="str">
        <f>IF(OR($B$2="duży przedsiębiorca",$B$2="Mikro/Mały",$B$2="Średni przedsiębiorca",$B$2=""),"",IF(C6/B6&lt;=1,"limit zachowany","przekroczony limit 100%"))</f>
        <v/>
      </c>
    </row>
    <row r="7" spans="1:13" ht="33" customHeight="1">
      <c r="A7" s="32" t="s">
        <v>232</v>
      </c>
      <c r="B7" s="215"/>
      <c r="C7" s="216"/>
      <c r="D7" s="449" t="s">
        <v>255</v>
      </c>
      <c r="E7" s="435" t="str">
        <f>IF(B8=0,"",IF((B8+B9)&lt;=B7*0.4,"limit zachowany","przekroczony limit"))</f>
        <v/>
      </c>
      <c r="F7" s="121" t="str">
        <f>IF(OR($B$2="jednostka naukowa",$B$2="średni przedsiębiorca",$B$2="duży przedsiębiorca",$B$2=""),"",IF(C7/B7&lt;=0.8,"limit zachowany","przekroczony limit 80%"))</f>
        <v/>
      </c>
      <c r="G7" s="122" t="str">
        <f>IF(OR($B$2="jednostka naukowa",$B$2="Mikro/Mały",$B$2="Duży przedsiębiorca",$B$2=""),"",IF(C7/B7&lt;=0.75,"limit zachowany","przekroczony limit 75%"))</f>
        <v/>
      </c>
      <c r="H7" s="122" t="str">
        <f>IF(OR($B$2="jednostka naukowa",$B$2="Mikro/Mały",$B$2="Średni przedsiębiorca",$B$2=""),"",IF(C7/B7&lt;=0.65,"limit zachowany","przekroczony limit 65%"))</f>
        <v/>
      </c>
      <c r="I7" s="123" t="str">
        <f t="shared" ref="I7:I13" si="0">IF(OR($B$2="duży przedsiębiorca",$B$2="Mikro/Mały",$B$2="Średni przedsiębiorca",$B$2=""),"",IF(C7/B7&lt;=1,"limit zachowany","przekroczony limit 100%"))</f>
        <v/>
      </c>
    </row>
    <row r="8" spans="1:13" ht="33" customHeight="1">
      <c r="A8" s="32" t="s">
        <v>231</v>
      </c>
      <c r="B8" s="215"/>
      <c r="C8" s="216"/>
      <c r="D8" s="437"/>
      <c r="E8" s="415"/>
      <c r="F8" s="121" t="str">
        <f>IF(OR($B$2="jednostka naukowa",$B$2="średni przedsiębiorca",$B$2="duży przedsiębiorca",$B$2=""),"",IF(C8/B8&lt;=0.8,"limit zachowany","przekroczony limit 80%"))</f>
        <v/>
      </c>
      <c r="G8" s="122" t="str">
        <f>IF(OR($B$2="jednostka naukowa",$B$2="Mikro/Mały",$B$2="Duży przedsiębiorca",$B$2=""),"",IF(C8/B8&lt;=0.75,"limit zachowany","przekroczony limit 75%"))</f>
        <v/>
      </c>
      <c r="H8" s="122" t="str">
        <f>IF(OR($B$2="jednostka naukowa",$B$2="Mikro/Mały",$B$2="Średni przedsiębiorca",$B$2=""),"",IF(C8/B8&lt;=0.65,"limit zachowany","przekroczony limit 65%"))</f>
        <v/>
      </c>
      <c r="I8" s="123" t="str">
        <f t="shared" si="0"/>
        <v/>
      </c>
    </row>
    <row r="9" spans="1:13" ht="33" customHeight="1">
      <c r="A9" s="138" t="s">
        <v>254</v>
      </c>
      <c r="B9" s="215"/>
      <c r="C9" s="216"/>
      <c r="D9" s="450"/>
      <c r="E9" s="152" t="str">
        <f>IF(B9=0,"",IF(B9&lt;=B7*0.15,"limit zachowany","przekroczony limit"))</f>
        <v/>
      </c>
      <c r="F9" s="121" t="str">
        <f>IF(OR($B$2="jednostka naukowa",$B$2="średni przedsiębiorca",$B$2="duży przedsiębiorca",$B$2=""),"",IF(C9/B9&lt;=0.8,"limit zachowany","przekroczony limit 80%"))</f>
        <v/>
      </c>
      <c r="G9" s="122" t="str">
        <f>IF(OR($B$2="jednostka naukowa",$B$2="Mikro/Mały",$B$2="Duży przedsiębiorca",$B$2=""),"",IF(C9/B9&lt;=0.75,"limit zachowany","przekroczony limit 75%"))</f>
        <v/>
      </c>
      <c r="H9" s="122" t="str">
        <f>IF(OR($B$2="jednostka naukowa",$B$2="Mikro/Mały",$B$2="Średni przedsiębiorca",$B$2=""),"",IF(C9/B9&lt;=0.65,"limit zachowany","przekroczony limit 65%"))</f>
        <v/>
      </c>
      <c r="I9" s="123" t="str">
        <f t="shared" si="0"/>
        <v/>
      </c>
    </row>
    <row r="10" spans="1:13" ht="46.5" customHeight="1">
      <c r="A10" s="137" t="s">
        <v>172</v>
      </c>
      <c r="B10" s="163">
        <f>B11+B12+B13</f>
        <v>0</v>
      </c>
      <c r="C10" s="217">
        <f>C11+C12+C13</f>
        <v>0</v>
      </c>
      <c r="D10" s="222" t="s">
        <v>271</v>
      </c>
      <c r="E10" s="152" t="str">
        <f>IF(B14=0,"",IF((B6+B10)&lt;=2000000,"limit zachowany","przekroczony limit"))</f>
        <v/>
      </c>
      <c r="F10" s="121" t="str">
        <f>IF(OR($B$2="jednostka naukowa",$B$2="średni przedsiębiorca",$B$2="duży przedsiębiorca",$B$2=""),"",IF(C10/B10&lt;=0.6,"limit zachowany","przekroczony limit 60%"))</f>
        <v/>
      </c>
      <c r="G10" s="122" t="str">
        <f>IF(OR($B$2="jednostka naukowa",$B$2="Mikro/Mały",$B$2="Duży przedsiębiorca",$B$2=""),"",IF(C10/B10&lt;=0.5,"limit zachowany","przekroczony limit 50%"))</f>
        <v/>
      </c>
      <c r="H10" s="122" t="str">
        <f>IF(OR($B$2="jednostka naukowa",$B$2="Mikro/Mały",$B$2="Średni przedsiębiorca",$B$2=""),"",IF(C10/B10&lt;=0.4,"limit zachowany","przekroczony limit 40%"))</f>
        <v/>
      </c>
      <c r="I10" s="123" t="str">
        <f t="shared" si="0"/>
        <v/>
      </c>
    </row>
    <row r="11" spans="1:13" ht="36" customHeight="1">
      <c r="A11" s="32" t="s">
        <v>232</v>
      </c>
      <c r="B11" s="215"/>
      <c r="C11" s="216"/>
      <c r="D11" s="451" t="s">
        <v>255</v>
      </c>
      <c r="E11" s="435" t="str">
        <f>IF(B12=0,"",IF((B12+B13)&lt;=B11*0.4,"limit zachowany","przekroczony limit"))</f>
        <v/>
      </c>
      <c r="F11" s="121" t="str">
        <f>IF(OR($B$2="jednostka naukowa",$B$2="średni przedsiębiorca",$B$2="duży przedsiębiorca",$B$2=""),"",IF(C11/B11&lt;=0.6,"limit zachowany","przekroczony limit 60%"))</f>
        <v/>
      </c>
      <c r="G11" s="122" t="str">
        <f>IF(OR($B$2="jednostka naukowa",$B$2="Mikro/Mały",$B$2="Duży przedsiębiorca",$B$2=""),"",IF(C11/B11&lt;=0.5,"limit zachowany","przekroczony limit 50%"))</f>
        <v/>
      </c>
      <c r="H11" s="122" t="str">
        <f>IF(OR($B$2="jednostka naukowa",$B$2="Mikro/Mały",$B$2="Średni przedsiębiorca",$B$2=""),"",IF(C11/B11&lt;=0.4,"limit zachowany","przekroczony limit 40%"))</f>
        <v/>
      </c>
      <c r="I11" s="123" t="str">
        <f t="shared" si="0"/>
        <v/>
      </c>
    </row>
    <row r="12" spans="1:13" ht="36" customHeight="1">
      <c r="A12" s="32" t="s">
        <v>231</v>
      </c>
      <c r="B12" s="215"/>
      <c r="C12" s="216"/>
      <c r="D12" s="431"/>
      <c r="E12" s="415"/>
      <c r="F12" s="121" t="str">
        <f>IF(OR($B$2="jednostka naukowa",$B$2="średni przedsiębiorca",$B$2="duży przedsiębiorca",$B$2=""),"",IF(C12/B12&lt;=0.6,"limit zachowany","przekroczony limit 60%"))</f>
        <v/>
      </c>
      <c r="G12" s="122" t="str">
        <f>IF(OR($B$2="jednostka naukowa",$B$2="Mikro/Mały",$B$2="Duży przedsiębiorca",$B$2=""),"",IF(C12/B12&lt;=0.5,"limit zachowany","przekroczony limit 50%"))</f>
        <v/>
      </c>
      <c r="H12" s="122" t="str">
        <f>IF(OR($B$2="jednostka naukowa",$B$2="Mikro/Mały",$B$2="Średni przedsiębiorca",$B$2=""),"",IF(C12/B12&lt;=0.4,"limit zachowany","przekroczony limit 40%"))</f>
        <v/>
      </c>
      <c r="I12" s="123" t="str">
        <f t="shared" si="0"/>
        <v/>
      </c>
    </row>
    <row r="13" spans="1:13" ht="36" customHeight="1" thickBot="1">
      <c r="A13" s="138" t="s">
        <v>254</v>
      </c>
      <c r="B13" s="219"/>
      <c r="C13" s="218"/>
      <c r="D13" s="452"/>
      <c r="E13" s="158" t="str">
        <f>IF(B13=0,"",IF(B13&lt;=B11*0.15,"limit zachowany","przekroczony limit"))</f>
        <v/>
      </c>
      <c r="F13" s="134" t="str">
        <f>IF(OR($B$2="jednostka naukowa",$B$2="średni przedsiębiorca",$B$2="duży przedsiębiorca",$B$2=""),"",IF(C13/B13&lt;=0.6,"limit zachowany","przekroczony limit 60%"))</f>
        <v/>
      </c>
      <c r="G13" s="135" t="str">
        <f>IF(OR($B$2="jednostka naukowa",$B$2="Mikro/Mały",$B$2="Duży przedsiębiorca",$B$2=""),"",IF(C13/B13&lt;=0.5,"limit zachowany","przekroczony limit 50%"))</f>
        <v/>
      </c>
      <c r="H13" s="135" t="str">
        <f>IF(OR($B$2="jednostka naukowa",$B$2="Mikro/Mały",$B$2="Średni przedsiębiorca",$B$2=""),"",IF(C13/B13&lt;=0.4,"limit zachowany","przekroczony limit 40%"))</f>
        <v/>
      </c>
      <c r="I13" s="124" t="str">
        <f t="shared" si="0"/>
        <v/>
      </c>
    </row>
    <row r="14" spans="1:13" ht="34.5" customHeight="1" thickBot="1">
      <c r="A14" s="156" t="s">
        <v>167</v>
      </c>
      <c r="B14" s="136">
        <f>SUM(B6,B10)</f>
        <v>0</v>
      </c>
      <c r="C14" s="155">
        <f>SUM(C6,C10)</f>
        <v>0</v>
      </c>
      <c r="D14" s="119"/>
      <c r="E14" s="119"/>
      <c r="F14" s="119"/>
      <c r="G14" s="119"/>
      <c r="H14" s="119"/>
      <c r="I14" s="119"/>
    </row>
    <row r="15" spans="1:13">
      <c r="A15" s="119"/>
      <c r="B15" s="119"/>
      <c r="C15" s="119" t="s">
        <v>147</v>
      </c>
      <c r="D15" s="119"/>
      <c r="E15" s="119"/>
      <c r="F15" s="119"/>
      <c r="G15" s="119"/>
      <c r="H15" s="119"/>
      <c r="I15" s="119"/>
    </row>
    <row r="32" spans="1:1" hidden="1">
      <c r="A32" t="s">
        <v>173</v>
      </c>
    </row>
    <row r="33" spans="1:8" hidden="1">
      <c r="A33" t="s">
        <v>180</v>
      </c>
    </row>
    <row r="34" spans="1:8" hidden="1">
      <c r="A34" t="s">
        <v>181</v>
      </c>
    </row>
    <row r="35" spans="1:8" hidden="1">
      <c r="A35" s="29" t="s">
        <v>212</v>
      </c>
    </row>
    <row r="42" spans="1:8">
      <c r="H42" s="3" t="s">
        <v>166</v>
      </c>
    </row>
  </sheetData>
  <mergeCells count="11">
    <mergeCell ref="D11:D13"/>
    <mergeCell ref="E11:E12"/>
    <mergeCell ref="A2:A4"/>
    <mergeCell ref="B2:C4"/>
    <mergeCell ref="D1:I3"/>
    <mergeCell ref="A1:C1"/>
    <mergeCell ref="J2:M2"/>
    <mergeCell ref="D4:E4"/>
    <mergeCell ref="F4:I4"/>
    <mergeCell ref="D7:D9"/>
    <mergeCell ref="E7:E8"/>
  </mergeCells>
  <conditionalFormatting sqref="D6">
    <cfRule type="cellIs" dxfId="19" priority="20" operator="equal">
      <formula>1</formula>
    </cfRule>
  </conditionalFormatting>
  <conditionalFormatting sqref="D6 D14">
    <cfRule type="cellIs" dxfId="18" priority="19" operator="equal">
      <formula>1</formula>
    </cfRule>
  </conditionalFormatting>
  <conditionalFormatting sqref="E6:E7">
    <cfRule type="containsText" dxfId="17" priority="17" operator="containsText" text="limit zachowany">
      <formula>NOT(ISERROR(SEARCH("limit zachowany",E6)))</formula>
    </cfRule>
    <cfRule type="containsText" dxfId="16" priority="18" operator="containsText" text="przekroczony limit">
      <formula>NOT(ISERROR(SEARCH("przekroczony limit",E6)))</formula>
    </cfRule>
  </conditionalFormatting>
  <conditionalFormatting sqref="F6:I13">
    <cfRule type="containsText" dxfId="15" priority="15" operator="containsText" text="zachowany">
      <formula>NOT(ISERROR(SEARCH("zachowany",F6)))</formula>
    </cfRule>
    <cfRule type="containsText" dxfId="14" priority="16" operator="containsText" text="przekroczony">
      <formula>NOT(ISERROR(SEARCH("przekroczony",F6)))</formula>
    </cfRule>
  </conditionalFormatting>
  <conditionalFormatting sqref="E10">
    <cfRule type="containsText" dxfId="13" priority="13" operator="containsText" text="limit zachowany">
      <formula>NOT(ISERROR(SEARCH("limit zachowany",E10)))</formula>
    </cfRule>
    <cfRule type="containsText" dxfId="12" priority="14" operator="containsText" text="przekroczony limit">
      <formula>NOT(ISERROR(SEARCH("przekroczony limit",E10)))</formula>
    </cfRule>
  </conditionalFormatting>
  <conditionalFormatting sqref="D10">
    <cfRule type="cellIs" dxfId="11" priority="12" operator="equal">
      <formula>1</formula>
    </cfRule>
  </conditionalFormatting>
  <conditionalFormatting sqref="D10">
    <cfRule type="cellIs" dxfId="10" priority="11" operator="equal">
      <formula>1</formula>
    </cfRule>
  </conditionalFormatting>
  <conditionalFormatting sqref="D11">
    <cfRule type="cellIs" dxfId="9" priority="9" operator="equal">
      <formula>1</formula>
    </cfRule>
  </conditionalFormatting>
  <conditionalFormatting sqref="D11">
    <cfRule type="cellIs" dxfId="8" priority="10" operator="equal">
      <formula>1</formula>
    </cfRule>
  </conditionalFormatting>
  <conditionalFormatting sqref="E11">
    <cfRule type="containsText" dxfId="7" priority="7" operator="containsText" text="limit zachowany">
      <formula>NOT(ISERROR(SEARCH("limit zachowany",E11)))</formula>
    </cfRule>
    <cfRule type="containsText" dxfId="6" priority="8" operator="containsText" text="przekroczony limit">
      <formula>NOT(ISERROR(SEARCH("przekroczony limit",E11)))</formula>
    </cfRule>
  </conditionalFormatting>
  <conditionalFormatting sqref="D7">
    <cfRule type="cellIs" dxfId="5" priority="6" operator="equal">
      <formula>1</formula>
    </cfRule>
  </conditionalFormatting>
  <conditionalFormatting sqref="D7">
    <cfRule type="cellIs" dxfId="4" priority="5" operator="equal">
      <formula>1</formula>
    </cfRule>
  </conditionalFormatting>
  <conditionalFormatting sqref="E9">
    <cfRule type="containsText" dxfId="3" priority="3" operator="containsText" text="limit zachowany">
      <formula>NOT(ISERROR(SEARCH("limit zachowany",E9)))</formula>
    </cfRule>
    <cfRule type="containsText" dxfId="2" priority="4" operator="containsText" text="przekroczony limit">
      <formula>NOT(ISERROR(SEARCH("przekroczony limit",E9)))</formula>
    </cfRule>
  </conditionalFormatting>
  <conditionalFormatting sqref="E13">
    <cfRule type="containsText" dxfId="1" priority="1" operator="containsText" text="limit zachowany">
      <formula>NOT(ISERROR(SEARCH("limit zachowany",E13)))</formula>
    </cfRule>
    <cfRule type="containsText" dxfId="0" priority="2" operator="containsText" text="przekroczony limit">
      <formula>NOT(ISERROR(SEARCH("przekroczony limit",E13)))</formula>
    </cfRule>
  </conditionalFormatting>
  <dataValidations count="2">
    <dataValidation type="list" allowBlank="1" showInputMessage="1" showErrorMessage="1" promptTitle="Wskaż status" prompt="WYBIERZ_x000a_" sqref="B2:C4" xr:uid="{98D4C252-46D1-4FE5-8B6E-BE1942736C6B}">
      <formula1>$A$32:$A$35</formula1>
    </dataValidation>
    <dataValidation allowBlank="1" showInputMessage="1" showErrorMessage="1" prompt="Nie stosuj formuł" sqref="B7:C9 B11:C13" xr:uid="{C3C5518D-CD70-4B8B-B159-941D45E1A0B7}"/>
  </dataValidations>
  <hyperlinks>
    <hyperlink ref="J2:M2" location="'Wskazówki i założenia analiz'!A1" display="Powrót do Wskazówek i założeń" xr:uid="{7A354970-CE36-4134-8CCB-86E3D401669F}"/>
  </hyperlink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8</vt:i4>
      </vt:variant>
      <vt:variant>
        <vt:lpstr>Nazwane zakresy</vt:lpstr>
      </vt:variant>
      <vt:variant>
        <vt:i4>3</vt:i4>
      </vt:variant>
    </vt:vector>
  </HeadingPairs>
  <TitlesOfParts>
    <vt:vector size="11" baseType="lpstr">
      <vt:lpstr>Wskazówki i założenia analiz</vt:lpstr>
      <vt:lpstr>Analiza finansowa</vt:lpstr>
      <vt:lpstr>Przepływy pieniężne</vt:lpstr>
      <vt:lpstr>Stawka godzinowa</vt:lpstr>
      <vt:lpstr>Budżet_limity</vt:lpstr>
      <vt:lpstr>Budżet_limity_partner I</vt:lpstr>
      <vt:lpstr>Budżet_limity_partner II</vt:lpstr>
      <vt:lpstr>Budżet_limity_partner III</vt:lpstr>
      <vt:lpstr>Budżet_limity!_Hlk146186479</vt:lpstr>
      <vt:lpstr>'Analiza finansowa'!Obszar_wydruku</vt:lpstr>
      <vt:lpstr>'Wskazówki i założenia analiz'!Obszar_wydruku</vt:lpstr>
    </vt:vector>
  </TitlesOfParts>
  <Company>Woj. Zachodniopomorskiego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APrejzner</dc:creator>
  <cp:lastModifiedBy>Magdalena Sikorska-Brezgieł</cp:lastModifiedBy>
  <cp:lastPrinted>2025-08-12T10:48:11Z</cp:lastPrinted>
  <dcterms:created xsi:type="dcterms:W3CDTF">2008-03-25T08:57:36Z</dcterms:created>
  <dcterms:modified xsi:type="dcterms:W3CDTF">2025-09-19T13:08:52Z</dcterms:modified>
</cp:coreProperties>
</file>